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Лист1!$A$1:$AC$18</definedName>
  </definedNames>
  <calcPr calcId="191029" iterateDelta="1E-4"/>
</workbook>
</file>

<file path=xl/calcChain.xml><?xml version="1.0" encoding="utf-8"?>
<calcChain xmlns="http://schemas.openxmlformats.org/spreadsheetml/2006/main">
  <c r="AC86" i="1" l="1"/>
  <c r="AC85" i="1"/>
  <c r="AC84" i="1"/>
  <c r="AC83" i="1"/>
  <c r="AC79" i="1"/>
  <c r="AC78" i="1"/>
  <c r="AC77" i="1"/>
  <c r="AC76" i="1"/>
  <c r="AC72" i="1"/>
  <c r="AC71" i="1"/>
  <c r="AC70" i="1"/>
  <c r="AC69" i="1"/>
  <c r="AC65" i="1"/>
  <c r="AC64" i="1"/>
  <c r="AC63" i="1"/>
  <c r="AC62" i="1"/>
  <c r="AE62" i="1" s="1"/>
  <c r="AC58" i="1"/>
  <c r="AC57" i="1"/>
  <c r="AC56" i="1"/>
  <c r="AC55" i="1"/>
  <c r="AC4" i="1"/>
  <c r="AC5" i="1"/>
  <c r="AC2" i="1"/>
  <c r="AB52" i="1"/>
  <c r="AB53" i="1"/>
  <c r="AB54" i="1"/>
  <c r="Y52" i="1"/>
  <c r="Y53" i="1"/>
  <c r="Y54" i="1"/>
  <c r="X52" i="1"/>
  <c r="X53" i="1"/>
  <c r="X54" i="1"/>
  <c r="U52" i="1"/>
  <c r="U53" i="1"/>
  <c r="U54" i="1"/>
  <c r="P52" i="1"/>
  <c r="P53" i="1"/>
  <c r="P54" i="1"/>
  <c r="O52" i="1"/>
  <c r="O53" i="1"/>
  <c r="O54" i="1"/>
  <c r="T57" i="1" l="1"/>
  <c r="Y45" i="1"/>
  <c r="Y46" i="1"/>
  <c r="Y47" i="1"/>
  <c r="L45" i="1"/>
  <c r="L46" i="1"/>
  <c r="L47" i="1"/>
  <c r="W7" i="1"/>
  <c r="Y8" i="1"/>
  <c r="V7" i="1"/>
  <c r="V8" i="1"/>
  <c r="T8" i="1"/>
  <c r="S7" i="1"/>
  <c r="O7" i="1"/>
  <c r="J7" i="1"/>
  <c r="J8" i="1"/>
  <c r="H8" i="1"/>
  <c r="H7" i="1"/>
  <c r="G7" i="1"/>
  <c r="F8" i="1"/>
  <c r="D6" i="1"/>
  <c r="C7" i="1"/>
  <c r="L87" i="1"/>
  <c r="L88" i="1"/>
  <c r="L89" i="1"/>
  <c r="AE76" i="1"/>
  <c r="AE34" i="1"/>
  <c r="AE27" i="1"/>
  <c r="P74" i="1" l="1"/>
  <c r="W80" i="1"/>
  <c r="W81" i="1"/>
  <c r="W82" i="1"/>
  <c r="AE69" i="1"/>
  <c r="AC51" i="1"/>
  <c r="AC50" i="1"/>
  <c r="AC49" i="1"/>
  <c r="AC48" i="1"/>
  <c r="AC44" i="1"/>
  <c r="AC43" i="1"/>
  <c r="AC42" i="1"/>
  <c r="AC41" i="1"/>
  <c r="AC23" i="1"/>
  <c r="AC22" i="1"/>
  <c r="AC21" i="1"/>
  <c r="AC20" i="1"/>
  <c r="X40" i="1"/>
  <c r="X39" i="1"/>
  <c r="X38" i="1"/>
  <c r="D87" i="1"/>
  <c r="E87" i="1"/>
  <c r="F87" i="1"/>
  <c r="G87" i="1"/>
  <c r="I87" i="1"/>
  <c r="J87" i="1"/>
  <c r="K87" i="1"/>
  <c r="M87" i="1"/>
  <c r="N87" i="1"/>
  <c r="O87" i="1"/>
  <c r="P87" i="1"/>
  <c r="Q87" i="1"/>
  <c r="R87" i="1"/>
  <c r="S87" i="1"/>
  <c r="T87" i="1"/>
  <c r="U87" i="1"/>
  <c r="W87" i="1"/>
  <c r="X87" i="1"/>
  <c r="D88" i="1"/>
  <c r="E88" i="1"/>
  <c r="F88" i="1"/>
  <c r="G88" i="1"/>
  <c r="I88" i="1"/>
  <c r="J88" i="1"/>
  <c r="K88" i="1"/>
  <c r="M88" i="1"/>
  <c r="N88" i="1"/>
  <c r="O88" i="1"/>
  <c r="P88" i="1"/>
  <c r="Q88" i="1"/>
  <c r="R88" i="1"/>
  <c r="S88" i="1"/>
  <c r="T88" i="1"/>
  <c r="U88" i="1"/>
  <c r="W88" i="1"/>
  <c r="X88" i="1"/>
  <c r="D89" i="1"/>
  <c r="E89" i="1"/>
  <c r="F89" i="1"/>
  <c r="G89" i="1"/>
  <c r="I89" i="1"/>
  <c r="J89" i="1"/>
  <c r="K89" i="1"/>
  <c r="M89" i="1"/>
  <c r="N89" i="1"/>
  <c r="O89" i="1"/>
  <c r="P89" i="1"/>
  <c r="Q89" i="1"/>
  <c r="R89" i="1"/>
  <c r="S89" i="1"/>
  <c r="T89" i="1"/>
  <c r="U89" i="1"/>
  <c r="W89" i="1"/>
  <c r="X89" i="1"/>
  <c r="C89" i="1"/>
  <c r="C88" i="1"/>
  <c r="C87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X80" i="1"/>
  <c r="Y80" i="1"/>
  <c r="Z80" i="1"/>
  <c r="AA80" i="1"/>
  <c r="AB80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X81" i="1"/>
  <c r="Y81" i="1"/>
  <c r="Z81" i="1"/>
  <c r="AA81" i="1"/>
  <c r="AB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X82" i="1"/>
  <c r="Y82" i="1"/>
  <c r="Z82" i="1"/>
  <c r="AA82" i="1"/>
  <c r="AB82" i="1"/>
  <c r="C82" i="1"/>
  <c r="C81" i="1"/>
  <c r="C80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B73" i="1"/>
  <c r="D74" i="1"/>
  <c r="E74" i="1"/>
  <c r="F74" i="1"/>
  <c r="G74" i="1"/>
  <c r="H74" i="1"/>
  <c r="I74" i="1"/>
  <c r="J74" i="1"/>
  <c r="K74" i="1"/>
  <c r="L74" i="1"/>
  <c r="M74" i="1"/>
  <c r="N74" i="1"/>
  <c r="O74" i="1"/>
  <c r="Q74" i="1"/>
  <c r="R74" i="1"/>
  <c r="S74" i="1"/>
  <c r="T74" i="1"/>
  <c r="U74" i="1"/>
  <c r="V74" i="1"/>
  <c r="W74" i="1"/>
  <c r="X74" i="1"/>
  <c r="Y74" i="1"/>
  <c r="Z74" i="1"/>
  <c r="AB74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B75" i="1"/>
  <c r="C75" i="1"/>
  <c r="C74" i="1"/>
  <c r="C73" i="1"/>
  <c r="D66" i="1"/>
  <c r="E66" i="1"/>
  <c r="F66" i="1"/>
  <c r="I66" i="1"/>
  <c r="J66" i="1"/>
  <c r="K66" i="1"/>
  <c r="O66" i="1"/>
  <c r="Q66" i="1"/>
  <c r="R66" i="1"/>
  <c r="T66" i="1"/>
  <c r="U66" i="1"/>
  <c r="W66" i="1"/>
  <c r="X66" i="1"/>
  <c r="D67" i="1"/>
  <c r="E67" i="1"/>
  <c r="F67" i="1"/>
  <c r="I67" i="1"/>
  <c r="J67" i="1"/>
  <c r="K67" i="1"/>
  <c r="O67" i="1"/>
  <c r="Q67" i="1"/>
  <c r="R67" i="1"/>
  <c r="T67" i="1"/>
  <c r="U67" i="1"/>
  <c r="W67" i="1"/>
  <c r="X67" i="1"/>
  <c r="D68" i="1"/>
  <c r="E68" i="1"/>
  <c r="F68" i="1"/>
  <c r="I68" i="1"/>
  <c r="J68" i="1"/>
  <c r="K68" i="1"/>
  <c r="O68" i="1"/>
  <c r="Q68" i="1"/>
  <c r="R68" i="1"/>
  <c r="T68" i="1"/>
  <c r="U68" i="1"/>
  <c r="W68" i="1"/>
  <c r="X68" i="1"/>
  <c r="C68" i="1"/>
  <c r="C67" i="1"/>
  <c r="C66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B61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B59" i="1"/>
  <c r="C59" i="1"/>
  <c r="C61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C12" i="1"/>
  <c r="Z52" i="1"/>
  <c r="Z53" i="1"/>
  <c r="Z54" i="1"/>
  <c r="V52" i="1"/>
  <c r="V53" i="1"/>
  <c r="V54" i="1"/>
  <c r="G52" i="1"/>
  <c r="G53" i="1"/>
  <c r="G54" i="1"/>
  <c r="AC14" i="1"/>
  <c r="AC15" i="1"/>
  <c r="AC16" i="1"/>
  <c r="AC13" i="1"/>
  <c r="AB25" i="1"/>
  <c r="AC7" i="1"/>
  <c r="AC8" i="1"/>
  <c r="AC9" i="1"/>
  <c r="AC6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B60" i="1"/>
  <c r="D60" i="1"/>
  <c r="E60" i="1"/>
  <c r="C6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C11" i="1"/>
  <c r="Q52" i="1"/>
  <c r="Q53" i="1"/>
  <c r="Q54" i="1"/>
  <c r="T52" i="1"/>
  <c r="T53" i="1"/>
  <c r="T54" i="1"/>
  <c r="W52" i="1"/>
  <c r="W53" i="1"/>
  <c r="W54" i="1"/>
  <c r="S52" i="1"/>
  <c r="S53" i="1"/>
  <c r="S54" i="1"/>
  <c r="D54" i="1"/>
  <c r="E54" i="1"/>
  <c r="F54" i="1"/>
  <c r="H54" i="1"/>
  <c r="I54" i="1"/>
  <c r="J54" i="1"/>
  <c r="K54" i="1"/>
  <c r="L54" i="1"/>
  <c r="M54" i="1"/>
  <c r="R54" i="1"/>
  <c r="AA54" i="1"/>
  <c r="D52" i="1"/>
  <c r="E52" i="1"/>
  <c r="F52" i="1"/>
  <c r="H52" i="1"/>
  <c r="I52" i="1"/>
  <c r="J52" i="1"/>
  <c r="K52" i="1"/>
  <c r="L52" i="1"/>
  <c r="M52" i="1"/>
  <c r="R52" i="1"/>
  <c r="AA52" i="1"/>
  <c r="C54" i="1"/>
  <c r="C52" i="1"/>
  <c r="D53" i="1"/>
  <c r="E53" i="1"/>
  <c r="F53" i="1"/>
  <c r="H53" i="1"/>
  <c r="I53" i="1"/>
  <c r="J53" i="1"/>
  <c r="K53" i="1"/>
  <c r="L53" i="1"/>
  <c r="M53" i="1"/>
  <c r="R53" i="1"/>
  <c r="AA53" i="1"/>
  <c r="C53" i="1"/>
  <c r="D45" i="1"/>
  <c r="E45" i="1"/>
  <c r="F45" i="1"/>
  <c r="G45" i="1"/>
  <c r="H45" i="1"/>
  <c r="I45" i="1"/>
  <c r="J45" i="1"/>
  <c r="K45" i="1"/>
  <c r="M45" i="1"/>
  <c r="N45" i="1"/>
  <c r="P45" i="1"/>
  <c r="Q45" i="1"/>
  <c r="R45" i="1"/>
  <c r="S45" i="1"/>
  <c r="T45" i="1"/>
  <c r="U45" i="1"/>
  <c r="V45" i="1"/>
  <c r="W45" i="1"/>
  <c r="X45" i="1"/>
  <c r="Z45" i="1"/>
  <c r="AA45" i="1"/>
  <c r="D47" i="1"/>
  <c r="E47" i="1"/>
  <c r="F47" i="1"/>
  <c r="G47" i="1"/>
  <c r="H47" i="1"/>
  <c r="I47" i="1"/>
  <c r="J47" i="1"/>
  <c r="K47" i="1"/>
  <c r="M47" i="1"/>
  <c r="N47" i="1"/>
  <c r="P47" i="1"/>
  <c r="Q47" i="1"/>
  <c r="R47" i="1"/>
  <c r="S47" i="1"/>
  <c r="T47" i="1"/>
  <c r="U47" i="1"/>
  <c r="V47" i="1"/>
  <c r="W47" i="1"/>
  <c r="X47" i="1"/>
  <c r="Z47" i="1"/>
  <c r="AA47" i="1"/>
  <c r="C47" i="1"/>
  <c r="C45" i="1"/>
  <c r="D46" i="1"/>
  <c r="E46" i="1"/>
  <c r="F46" i="1"/>
  <c r="G46" i="1"/>
  <c r="H46" i="1"/>
  <c r="I46" i="1"/>
  <c r="J46" i="1"/>
  <c r="K46" i="1"/>
  <c r="M46" i="1"/>
  <c r="N46" i="1"/>
  <c r="P46" i="1"/>
  <c r="Q46" i="1"/>
  <c r="R46" i="1"/>
  <c r="S46" i="1"/>
  <c r="T46" i="1"/>
  <c r="U46" i="1"/>
  <c r="V46" i="1"/>
  <c r="W46" i="1"/>
  <c r="X46" i="1"/>
  <c r="Z46" i="1"/>
  <c r="AA46" i="1"/>
  <c r="C46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C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C19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C17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C33" i="1"/>
  <c r="C31" i="1"/>
  <c r="C32" i="1"/>
  <c r="C24" i="1"/>
  <c r="C26" i="1" s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C25" i="1"/>
  <c r="D24" i="1"/>
  <c r="D26" i="1" s="1"/>
  <c r="E24" i="1"/>
  <c r="E26" i="1" s="1"/>
  <c r="F24" i="1"/>
  <c r="F26" i="1" s="1"/>
  <c r="G24" i="1"/>
  <c r="G26" i="1" s="1"/>
  <c r="H24" i="1"/>
  <c r="H26" i="1" s="1"/>
  <c r="I24" i="1"/>
  <c r="I26" i="1" s="1"/>
  <c r="J24" i="1"/>
  <c r="J26" i="1" s="1"/>
  <c r="K24" i="1"/>
  <c r="K26" i="1" s="1"/>
  <c r="L24" i="1"/>
  <c r="L26" i="1" s="1"/>
  <c r="M24" i="1"/>
  <c r="M26" i="1" s="1"/>
  <c r="N24" i="1"/>
  <c r="N26" i="1" s="1"/>
  <c r="O24" i="1"/>
  <c r="O26" i="1" s="1"/>
  <c r="P24" i="1"/>
  <c r="P26" i="1" s="1"/>
  <c r="Q24" i="1"/>
  <c r="Q26" i="1" s="1"/>
  <c r="R24" i="1"/>
  <c r="R26" i="1" s="1"/>
  <c r="S24" i="1"/>
  <c r="S26" i="1" s="1"/>
  <c r="T24" i="1"/>
  <c r="T26" i="1" s="1"/>
  <c r="U24" i="1"/>
  <c r="U26" i="1" s="1"/>
  <c r="V24" i="1"/>
  <c r="V26" i="1" s="1"/>
  <c r="W24" i="1"/>
  <c r="W26" i="1" s="1"/>
  <c r="X24" i="1"/>
  <c r="X26" i="1" s="1"/>
  <c r="Y24" i="1"/>
  <c r="Y26" i="1" s="1"/>
  <c r="Z24" i="1"/>
  <c r="Z26" i="1" s="1"/>
  <c r="AA24" i="1"/>
  <c r="AA26" i="1" s="1"/>
  <c r="AB24" i="1"/>
  <c r="AB26" i="1" s="1"/>
  <c r="AE55" i="1" l="1"/>
  <c r="AE48" i="1"/>
  <c r="AE41" i="1"/>
  <c r="AE20" i="1"/>
  <c r="AE6" i="1"/>
  <c r="AE13" i="1"/>
  <c r="AE83" i="1"/>
  <c r="AC74" i="1"/>
  <c r="AC87" i="1"/>
  <c r="AC75" i="1"/>
  <c r="AC61" i="1"/>
  <c r="AC68" i="1"/>
  <c r="AC80" i="1"/>
  <c r="AC81" i="1"/>
  <c r="AC73" i="1"/>
  <c r="AC66" i="1"/>
  <c r="AC88" i="1"/>
  <c r="AC89" i="1"/>
  <c r="AC59" i="1"/>
  <c r="AC67" i="1"/>
  <c r="AC82" i="1"/>
  <c r="AC12" i="1"/>
  <c r="AC60" i="1"/>
  <c r="AC52" i="1"/>
  <c r="AC53" i="1"/>
  <c r="AC54" i="1"/>
  <c r="AC45" i="1"/>
  <c r="AC47" i="1"/>
  <c r="AC46" i="1"/>
  <c r="AC33" i="1"/>
  <c r="AC32" i="1"/>
  <c r="AC31" i="1"/>
  <c r="AC25" i="1"/>
  <c r="AC24" i="1"/>
  <c r="AC26" i="1" s="1"/>
  <c r="AC18" i="1" l="1"/>
  <c r="AC19" i="1"/>
  <c r="AC17" i="1"/>
  <c r="AC3" i="1"/>
  <c r="AC90" i="1"/>
  <c r="AC11" i="1" l="1"/>
</calcChain>
</file>

<file path=xl/sharedStrings.xml><?xml version="1.0" encoding="utf-8"?>
<sst xmlns="http://schemas.openxmlformats.org/spreadsheetml/2006/main" count="142" uniqueCount="123">
  <si>
    <r>
      <t xml:space="preserve">Количество обучающихся, получивших аттестаты об основном общем образовании </t>
    </r>
    <r>
      <rPr>
        <b/>
        <sz val="12"/>
        <color theme="1"/>
        <rFont val="Times New Roman"/>
        <family val="1"/>
        <charset val="204"/>
      </rPr>
      <t xml:space="preserve">с отличием 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</si>
  <si>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допущенных </t>
    </r>
    <r>
      <rPr>
        <sz val="12"/>
        <color theme="1"/>
        <rFont val="Times New Roman"/>
        <family val="1"/>
        <charset val="204"/>
      </rPr>
      <t>к ГИА-9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</si>
  <si>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не допущенных</t>
    </r>
    <r>
      <rPr>
        <sz val="12"/>
        <color theme="1"/>
        <rFont val="Times New Roman"/>
        <family val="1"/>
        <charset val="204"/>
      </rPr>
      <t xml:space="preserve"> к ГИА-9</t>
    </r>
  </si>
  <si>
    <r>
      <t xml:space="preserve">Краткое </t>
    </r>
    <r>
      <rPr>
        <b/>
        <sz val="12"/>
        <color theme="1"/>
        <rFont val="Times New Roman"/>
        <family val="1"/>
        <charset val="204"/>
      </rPr>
      <t>наименование ОУ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</si>
  <si>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русскому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</si>
  <si>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русскому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</si>
  <si>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русскому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</si>
  <si>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математике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</si>
  <si>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математике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</si>
  <si>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математике</t>
    </r>
  </si>
  <si>
    <r>
      <t xml:space="preserve">Количество обучающихся 9 классов, </t>
    </r>
    <r>
      <rPr>
        <b/>
        <sz val="12"/>
        <color theme="1"/>
        <rFont val="Times New Roman"/>
        <family val="1"/>
        <charset val="204"/>
      </rPr>
      <t>продолживших обучение</t>
    </r>
    <r>
      <rPr>
        <sz val="12"/>
        <color theme="1"/>
        <rFont val="Times New Roman"/>
        <family val="1"/>
        <charset val="204"/>
      </rPr>
      <t xml:space="preserve"> в 10 классе 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</si>
  <si>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математике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</si>
  <si>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по русскому языку,</t>
    </r>
    <r>
      <rPr>
        <sz val="12"/>
        <color theme="1"/>
        <rFont val="Times New Roman"/>
        <family val="1"/>
        <charset val="204"/>
      </rPr>
      <t xml:space="preserve">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</si>
  <si>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русскому языку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</si>
  <si>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русскому языку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</si>
  <si>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математике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</si>
  <si>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математике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</si>
  <si>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русскому языку (вышли на сентябрь)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</si>
  <si>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математике (вышли на сентябрь)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</si>
  <si>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обществознанию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</si>
  <si>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обществознанию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</si>
  <si>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обществознанию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</si>
  <si>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обществознанию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</si>
  <si>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обществознанию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</si>
  <si>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обществознанию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</si>
  <si>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обществознанию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</si>
  <si>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английскому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</si>
  <si>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английскому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</si>
  <si>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английскому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</si>
  <si>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английскому языку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</si>
  <si>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английскому языку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</si>
  <si>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английскому языку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</si>
  <si>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английскому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</si>
  <si>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физике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</si>
  <si>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физике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</si>
  <si>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физике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</si>
  <si>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физике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</si>
  <si>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физике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</si>
  <si>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физике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</si>
  <si>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физике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</si>
  <si>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химии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</si>
  <si>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химии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</si>
  <si>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химии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</si>
  <si>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химии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</si>
  <si>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химии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</si>
  <si>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химии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</si>
  <si>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химии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</si>
  <si>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биологии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</si>
  <si>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биологии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</si>
  <si>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биологии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</si>
  <si>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биологии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</si>
  <si>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биологии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</si>
  <si>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биологии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</si>
  <si>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биологии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</si>
  <si>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немецкому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</si>
  <si>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немецкому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</si>
  <si>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немецкому языку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</si>
  <si>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анемецкому языку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</si>
  <si>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немецкому языку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</si>
  <si>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немецкому языку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</si>
  <si>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немецкому языку</t>
    </r>
  </si>
  <si>
    <t>МБОУ СОШ № 1 (5401)</t>
  </si>
  <si>
    <t>МБОУ СОШ № 2 (5402)</t>
  </si>
  <si>
    <t>МБОУ СОШ № 3 (5403)</t>
  </si>
  <si>
    <t>МБОУ СОШ № 4 (5404)</t>
  </si>
  <si>
    <t>МБОУ СОШ № 5 (5405)</t>
  </si>
  <si>
    <t>МБОУ СОШ № 6 (5406)</t>
  </si>
  <si>
    <t>МБОУ СОШ № 7 (5407)</t>
  </si>
  <si>
    <t>МБОУ СОШ № 9 (5408)</t>
  </si>
  <si>
    <t>МБОУ СОШ № 10 (5409)</t>
  </si>
  <si>
    <t>МБОУ СОШ № 11 (5410)</t>
  </si>
  <si>
    <t>МБОУ СОШ № 12 (5411)</t>
  </si>
  <si>
    <t>МБОУ СОШ № 13 (5412)</t>
  </si>
  <si>
    <t>МБОУ СОШ № 16    (5414)</t>
  </si>
  <si>
    <t>МБОУ СОШ № 17  (5415)</t>
  </si>
  <si>
    <t>МБОУ СОШ № 18  (5433)</t>
  </si>
  <si>
    <t>МБОУ Гимназия № 1 (5416)</t>
  </si>
  <si>
    <t>МОУ Дашковская СОШ (5421)</t>
  </si>
  <si>
    <t>МОУ Куриловская гимназия (5420)</t>
  </si>
  <si>
    <t>МБОУ Липицкая СОШ (5423)</t>
  </si>
  <si>
    <t>МОУ Оболенская СОШ (5419)</t>
  </si>
  <si>
    <t>МБОУ Пролетарская СОШ (5422)</t>
  </si>
  <si>
    <t>МОУ Туровская ООШ (5428)</t>
  </si>
  <si>
    <t>ГАПОУ МО Губернский колледж (5430)</t>
  </si>
  <si>
    <t>ОЧУ школа-интернат Абсолют (5417)</t>
  </si>
  <si>
    <t>ОНАО Православная гимназия (5431)</t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</si>
  <si>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истории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</si>
  <si>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истории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</si>
  <si>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истории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</si>
  <si>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истории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</si>
  <si>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истории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</si>
  <si>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истории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</si>
  <si>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истории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</si>
  <si>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информатике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</si>
  <si>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информатике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</si>
  <si>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информатике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</si>
  <si>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информатике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</si>
  <si>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информатике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</si>
  <si>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информатике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</si>
  <si>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информатике</t>
    </r>
  </si>
  <si>
    <t>ИНФОРМАТИКА</t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</si>
  <si>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получивших "5"</t>
    </r>
    <r>
      <rPr>
        <sz val="12"/>
        <color theme="1"/>
        <rFont val="Times New Roman"/>
        <family val="1"/>
        <charset val="204"/>
      </rPr>
      <t xml:space="preserve"> на ГИА-9 </t>
    </r>
    <r>
      <rPr>
        <b/>
        <sz val="12"/>
        <color theme="1"/>
        <rFont val="Times New Roman"/>
        <family val="1"/>
        <charset val="204"/>
      </rPr>
      <t>по географии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</si>
  <si>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"4"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географии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</si>
  <si>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"3"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географии</t>
    </r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</si>
  <si>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 xml:space="preserve">получивших "2" </t>
    </r>
    <r>
      <rPr>
        <sz val="12"/>
        <color theme="1"/>
        <rFont val="Times New Roman"/>
        <family val="1"/>
        <charset val="204"/>
      </rPr>
      <t xml:space="preserve">на ГИА-9 </t>
    </r>
    <r>
      <rPr>
        <b/>
        <sz val="12"/>
        <color theme="1"/>
        <rFont val="Times New Roman"/>
        <family val="1"/>
        <charset val="204"/>
      </rPr>
      <t>по географии (вышли на сентябрь)</t>
    </r>
  </si>
  <si>
    <r>
      <rPr>
        <b/>
        <sz val="12"/>
        <color theme="1"/>
        <rFont val="Times New Roman"/>
        <family val="1"/>
        <charset val="204"/>
      </rPr>
      <t>Доля</t>
    </r>
    <r>
      <rPr>
        <sz val="12"/>
        <color theme="1"/>
        <rFont val="Times New Roman"/>
        <family val="1"/>
        <charset val="204"/>
      </rPr>
      <t xml:space="preserve"> выпускников 9 классов, </t>
    </r>
    <r>
      <rPr>
        <b/>
        <sz val="12"/>
        <color theme="1"/>
        <rFont val="Times New Roman"/>
        <family val="1"/>
        <charset val="204"/>
      </rPr>
      <t>получивших "4" и "5" по географии</t>
    </r>
    <r>
      <rPr>
        <sz val="12"/>
        <color theme="1"/>
        <rFont val="Times New Roman"/>
        <family val="1"/>
        <charset val="204"/>
      </rPr>
      <t>, в общем количестве выпускников 9 классов, %</t>
    </r>
  </si>
  <si>
    <r>
      <rPr>
        <b/>
        <sz val="12"/>
        <color theme="1"/>
        <rFont val="Times New Roman"/>
        <family val="1"/>
        <charset val="204"/>
      </rPr>
      <t xml:space="preserve">Средний балл </t>
    </r>
    <r>
      <rPr>
        <sz val="12"/>
        <color theme="1"/>
        <rFont val="Times New Roman"/>
        <family val="1"/>
        <charset val="204"/>
      </rPr>
      <t>ГИА-9 по географии</t>
    </r>
  </si>
  <si>
    <r>
      <rPr>
        <b/>
        <sz val="12"/>
        <color theme="1"/>
        <rFont val="Times New Roman"/>
        <family val="1"/>
        <charset val="204"/>
      </rPr>
      <t>Качество знаний</t>
    </r>
    <r>
      <rPr>
        <sz val="12"/>
        <color theme="1"/>
        <rFont val="Times New Roman"/>
        <family val="1"/>
        <charset val="204"/>
      </rPr>
      <t xml:space="preserve"> по результатам ГИА-9 по географии</t>
    </r>
  </si>
  <si>
    <t>ГЕОГРАФИЯ</t>
  </si>
  <si>
    <t>ЛИТЕРАТУРА</t>
  </si>
  <si>
    <r>
      <t xml:space="preserve">Количество выпускников 9 классов, </t>
    </r>
    <r>
      <rPr>
        <b/>
        <sz val="12"/>
        <color theme="1"/>
        <rFont val="Times New Roman"/>
        <family val="1"/>
        <charset val="204"/>
      </rPr>
      <t>не прошедших</t>
    </r>
    <r>
      <rPr>
        <sz val="12"/>
        <color theme="1"/>
        <rFont val="Times New Roman"/>
        <family val="1"/>
        <charset val="204"/>
      </rPr>
      <t xml:space="preserve"> ГИА-9 в основной период ( в том числе оставшихся на дополнительные сентябрьские сроки)</t>
    </r>
  </si>
  <si>
    <t>МБОУ СОШ № 19 (5434)</t>
  </si>
  <si>
    <t>26 ОУ</t>
  </si>
  <si>
    <t>ИСТОРИЯ</t>
  </si>
  <si>
    <t>БИОЛОГИЯ</t>
  </si>
  <si>
    <t>ХИМИЯ</t>
  </si>
  <si>
    <t>ФИЗИКА</t>
  </si>
  <si>
    <t>НЕМЕЦКИЙ ЯЗЫК</t>
  </si>
  <si>
    <t>АНГЛИЙСКИЙ ЯЗЫК</t>
  </si>
  <si>
    <t>ОБЩЕСТВОЗНАНИЕ</t>
  </si>
  <si>
    <t>МАТЕМАТИКА</t>
  </si>
  <si>
    <t>РУССКИЙ ЯЗЫК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</si>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</sst>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12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0" fillId="0" borderId="28" xfId="0" applyBorder="1"/>
    <xf numFmtId="0" fontId="2" fillId="6" borderId="2" xfId="1" applyFont="1" applyFill="1" applyBorder="1" applyAlignment="1">
      <alignment horizontal="center" vertical="top" wrapText="1"/>
    </xf>
    <xf numFmtId="0" fontId="1" fillId="6" borderId="7" xfId="1" applyFont="1" applyFill="1" applyBorder="1" applyAlignment="1">
      <alignment horizontal="center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0" fillId="3" borderId="0" xfId="0" applyFill="1"/>
    <xf numFmtId="0" fontId="1" fillId="0" borderId="18" xfId="1" applyFont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center"/>
    </xf>
    <xf numFmtId="0" fontId="0" fillId="0" borderId="33" xfId="0" applyBorder="1"/>
    <xf numFmtId="0" fontId="1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left" vertical="top" wrapText="1"/>
    </xf>
    <xf numFmtId="164" fontId="4" fillId="6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 wrapText="1"/>
    </xf>
    <xf numFmtId="164" fontId="4" fillId="11" borderId="1" xfId="0" applyNumberFormat="1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left" vertical="top" wrapText="1"/>
    </xf>
    <xf numFmtId="164" fontId="4" fillId="10" borderId="1" xfId="0" applyNumberFormat="1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164" fontId="4" fillId="9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164" fontId="4" fillId="8" borderId="1" xfId="0" applyNumberFormat="1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left" vertical="top" wrapText="1"/>
    </xf>
    <xf numFmtId="164" fontId="4" fillId="12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164" fontId="2" fillId="12" borderId="1" xfId="0" applyNumberFormat="1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top" wrapText="1"/>
    </xf>
    <xf numFmtId="164" fontId="2" fillId="9" borderId="1" xfId="0" applyNumberFormat="1" applyFont="1" applyFill="1" applyBorder="1" applyAlignment="1">
      <alignment horizontal="center" vertical="top" wrapText="1"/>
    </xf>
    <xf numFmtId="164" fontId="2" fillId="10" borderId="1" xfId="0" applyNumberFormat="1" applyFont="1" applyFill="1" applyBorder="1" applyAlignment="1">
      <alignment horizontal="center" vertical="top" wrapText="1"/>
    </xf>
    <xf numFmtId="164" fontId="2" fillId="11" borderId="1" xfId="0" applyNumberFormat="1" applyFont="1" applyFill="1" applyBorder="1" applyAlignment="1">
      <alignment horizontal="center" vertical="top" wrapText="1"/>
    </xf>
    <xf numFmtId="164" fontId="2" fillId="6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left" vertical="top" wrapText="1"/>
    </xf>
    <xf numFmtId="164" fontId="2" fillId="13" borderId="1" xfId="0" applyNumberFormat="1" applyFont="1" applyFill="1" applyBorder="1" applyAlignment="1">
      <alignment horizontal="center" vertical="top" wrapText="1"/>
    </xf>
    <xf numFmtId="164" fontId="4" fillId="13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6" borderId="4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vertical="center" textRotation="90" wrapText="1"/>
    </xf>
    <xf numFmtId="0" fontId="5" fillId="5" borderId="24" xfId="0" applyFont="1" applyFill="1" applyBorder="1" applyAlignment="1">
      <alignment horizontal="center" vertical="center" textRotation="90" wrapText="1"/>
    </xf>
    <xf numFmtId="0" fontId="5" fillId="5" borderId="25" xfId="0" applyFont="1" applyFill="1" applyBorder="1" applyAlignment="1">
      <alignment horizontal="center" vertical="center" textRotation="90" wrapText="1"/>
    </xf>
    <xf numFmtId="0" fontId="5" fillId="7" borderId="14" xfId="0" applyFont="1" applyFill="1" applyBorder="1" applyAlignment="1">
      <alignment horizontal="center" vertical="center" textRotation="90" wrapText="1"/>
    </xf>
    <xf numFmtId="0" fontId="5" fillId="7" borderId="15" xfId="0" applyFont="1" applyFill="1" applyBorder="1" applyAlignment="1">
      <alignment horizontal="center" vertical="center" textRotation="90" wrapText="1"/>
    </xf>
    <xf numFmtId="0" fontId="5" fillId="8" borderId="8" xfId="0" applyFont="1" applyFill="1" applyBorder="1" applyAlignment="1">
      <alignment horizontal="center" vertical="center" textRotation="90" wrapText="1"/>
    </xf>
    <xf numFmtId="0" fontId="5" fillId="8" borderId="12" xfId="0" applyFont="1" applyFill="1" applyBorder="1" applyAlignment="1">
      <alignment horizontal="center" vertical="center" textRotation="90" wrapText="1"/>
    </xf>
    <xf numFmtId="0" fontId="5" fillId="4" borderId="8" xfId="0" applyFont="1" applyFill="1" applyBorder="1" applyAlignment="1">
      <alignment horizontal="center" vertical="center" textRotation="90" wrapText="1"/>
    </xf>
    <xf numFmtId="0" fontId="5" fillId="4" borderId="12" xfId="0" applyFont="1" applyFill="1" applyBorder="1" applyAlignment="1">
      <alignment horizontal="center" vertical="center" textRotation="90" wrapText="1"/>
    </xf>
    <xf numFmtId="0" fontId="5" fillId="9" borderId="8" xfId="0" applyFont="1" applyFill="1" applyBorder="1" applyAlignment="1">
      <alignment horizontal="center" vertical="center" textRotation="90" wrapText="1"/>
    </xf>
    <xf numFmtId="0" fontId="5" fillId="9" borderId="12" xfId="0" applyFont="1" applyFill="1" applyBorder="1" applyAlignment="1">
      <alignment horizontal="center" vertical="center" textRotation="90" wrapText="1"/>
    </xf>
    <xf numFmtId="0" fontId="7" fillId="10" borderId="8" xfId="0" applyFont="1" applyFill="1" applyBorder="1" applyAlignment="1">
      <alignment horizontal="center" vertical="center" textRotation="90" wrapText="1"/>
    </xf>
    <xf numFmtId="0" fontId="7" fillId="10" borderId="12" xfId="0" applyFont="1" applyFill="1" applyBorder="1" applyAlignment="1">
      <alignment horizontal="center" vertical="center" textRotation="90" wrapText="1"/>
    </xf>
    <xf numFmtId="0" fontId="5" fillId="13" borderId="8" xfId="0" applyFont="1" applyFill="1" applyBorder="1" applyAlignment="1">
      <alignment horizontal="center" vertical="center" textRotation="90" wrapText="1"/>
    </xf>
    <xf numFmtId="0" fontId="5" fillId="13" borderId="12" xfId="0" applyFont="1" applyFill="1" applyBorder="1" applyAlignment="1">
      <alignment horizontal="center" vertical="center" textRotation="90" wrapText="1"/>
    </xf>
    <xf numFmtId="0" fontId="5" fillId="11" borderId="16" xfId="0" applyFont="1" applyFill="1" applyBorder="1" applyAlignment="1">
      <alignment horizontal="center" vertical="center" textRotation="90" wrapText="1"/>
    </xf>
    <xf numFmtId="0" fontId="5" fillId="11" borderId="19" xfId="0" applyFont="1" applyFill="1" applyBorder="1" applyAlignment="1">
      <alignment horizontal="center" vertical="center" textRotation="90" wrapText="1"/>
    </xf>
    <xf numFmtId="0" fontId="5" fillId="6" borderId="16" xfId="0" applyFont="1" applyFill="1" applyBorder="1" applyAlignment="1">
      <alignment horizontal="center" vertical="center" textRotation="90" wrapText="1"/>
    </xf>
    <xf numFmtId="0" fontId="5" fillId="6" borderId="19" xfId="0" applyFont="1" applyFill="1" applyBorder="1" applyAlignment="1">
      <alignment horizontal="center" vertical="center" textRotation="90" wrapText="1"/>
    </xf>
    <xf numFmtId="0" fontId="5" fillId="4" borderId="16" xfId="0" applyFont="1" applyFill="1" applyBorder="1" applyAlignment="1">
      <alignment horizontal="center" vertical="center" textRotation="90" wrapText="1"/>
    </xf>
    <xf numFmtId="0" fontId="5" fillId="4" borderId="19" xfId="0" applyFont="1" applyFill="1" applyBorder="1" applyAlignment="1">
      <alignment horizontal="center" vertical="center" textRotation="90" wrapText="1"/>
    </xf>
    <xf numFmtId="0" fontId="7" fillId="10" borderId="11" xfId="0" applyFont="1" applyFill="1" applyBorder="1" applyAlignment="1">
      <alignment horizontal="center" vertical="center" textRotation="90"/>
    </xf>
    <xf numFmtId="0" fontId="7" fillId="10" borderId="13" xfId="0" applyFont="1" applyFill="1" applyBorder="1" applyAlignment="1">
      <alignment horizontal="center" vertical="center" textRotation="90"/>
    </xf>
    <xf numFmtId="0" fontId="6" fillId="4" borderId="11" xfId="0" applyFont="1" applyFill="1" applyBorder="1" applyAlignment="1">
      <alignment horizontal="center" vertical="center" textRotation="90"/>
    </xf>
    <xf numFmtId="0" fontId="6" fillId="4" borderId="13" xfId="0" applyFont="1" applyFill="1" applyBorder="1" applyAlignment="1">
      <alignment horizontal="center" vertical="center" textRotation="90"/>
    </xf>
    <xf numFmtId="0" fontId="6" fillId="6" borderId="20" xfId="0" applyFont="1" applyFill="1" applyBorder="1" applyAlignment="1">
      <alignment horizontal="center" vertical="center" textRotation="90"/>
    </xf>
    <xf numFmtId="0" fontId="6" fillId="6" borderId="21" xfId="0" applyFont="1" applyFill="1" applyBorder="1" applyAlignment="1">
      <alignment horizontal="center" vertical="center" textRotation="90"/>
    </xf>
    <xf numFmtId="0" fontId="6" fillId="4" borderId="20" xfId="0" applyFont="1" applyFill="1" applyBorder="1" applyAlignment="1">
      <alignment horizontal="center" vertical="center" textRotation="90"/>
    </xf>
    <xf numFmtId="0" fontId="6" fillId="4" borderId="21" xfId="0" applyFont="1" applyFill="1" applyBorder="1" applyAlignment="1">
      <alignment horizontal="center" vertical="center" textRotation="90"/>
    </xf>
    <xf numFmtId="0" fontId="6" fillId="5" borderId="29" xfId="0" applyFont="1" applyFill="1" applyBorder="1" applyAlignment="1">
      <alignment horizontal="center" vertical="center" textRotation="90"/>
    </xf>
    <xf numFmtId="0" fontId="6" fillId="5" borderId="31" xfId="0" applyFont="1" applyFill="1" applyBorder="1" applyAlignment="1">
      <alignment horizontal="center" vertical="center" textRotation="90"/>
    </xf>
    <xf numFmtId="0" fontId="6" fillId="11" borderId="20" xfId="0" applyFont="1" applyFill="1" applyBorder="1" applyAlignment="1">
      <alignment horizontal="center" vertical="center" textRotation="90"/>
    </xf>
    <xf numFmtId="0" fontId="6" fillId="11" borderId="21" xfId="0" applyFont="1" applyFill="1" applyBorder="1" applyAlignment="1">
      <alignment horizontal="center" vertical="center" textRotation="90"/>
    </xf>
    <xf numFmtId="0" fontId="5" fillId="9" borderId="11" xfId="0" applyFont="1" applyFill="1" applyBorder="1" applyAlignment="1">
      <alignment horizontal="center" vertical="center" textRotation="90"/>
    </xf>
    <xf numFmtId="0" fontId="5" fillId="9" borderId="13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textRotation="90"/>
    </xf>
    <xf numFmtId="0" fontId="5" fillId="4" borderId="13" xfId="0" applyFont="1" applyFill="1" applyBorder="1" applyAlignment="1">
      <alignment horizontal="center" vertical="center" textRotation="90"/>
    </xf>
    <xf numFmtId="0" fontId="5" fillId="13" borderId="11" xfId="0" applyFont="1" applyFill="1" applyBorder="1" applyAlignment="1">
      <alignment horizontal="center" vertical="center" textRotation="90"/>
    </xf>
    <xf numFmtId="0" fontId="5" fillId="13" borderId="13" xfId="0" applyFont="1" applyFill="1" applyBorder="1" applyAlignment="1">
      <alignment horizontal="center" vertical="center" textRotation="90"/>
    </xf>
    <xf numFmtId="0" fontId="5" fillId="7" borderId="11" xfId="0" applyFont="1" applyFill="1" applyBorder="1" applyAlignment="1">
      <alignment horizontal="center" vertical="center" textRotation="90"/>
    </xf>
    <xf numFmtId="0" fontId="5" fillId="7" borderId="13" xfId="0" applyFont="1" applyFill="1" applyBorder="1" applyAlignment="1">
      <alignment horizontal="center" vertical="center" textRotation="90"/>
    </xf>
    <xf numFmtId="0" fontId="5" fillId="8" borderId="11" xfId="0" applyFont="1" applyFill="1" applyBorder="1" applyAlignment="1">
      <alignment horizontal="center" vertical="center" textRotation="90"/>
    </xf>
    <xf numFmtId="0" fontId="5" fillId="8" borderId="13" xfId="0" applyFont="1" applyFill="1" applyBorder="1" applyAlignment="1">
      <alignment horizontal="center" vertical="center" textRotation="90"/>
    </xf>
    <xf numFmtId="164" fontId="1" fillId="14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0"/>
  <sheetViews>
    <sheetView tabSelected="1" zoomScale="60" zoomScaleNormal="60" zoomScaleSheetLayoutView="40" workbookViewId="0">
      <pane ySplit="1" topLeftCell="A38" activePane="bottomLeft" state="frozen"/>
      <selection pane="bottomLeft" activeCell="M44" sqref="M44"/>
    </sheetView>
  </sheetViews>
  <sheetFormatPr defaultRowHeight="15" x14ac:dyDescent="0.25"/>
  <cols>
    <col min="2" max="2" width="76" customWidth="1"/>
    <col min="3" max="3" width="13.140625" customWidth="1"/>
    <col min="4" max="14" width="12.85546875" customWidth="1"/>
    <col min="15" max="18" width="13.5703125" customWidth="1"/>
    <col min="19" max="19" width="16.28515625" customWidth="1"/>
    <col min="20" max="28" width="14.5703125" customWidth="1"/>
    <col min="29" max="29" width="20.5703125" customWidth="1"/>
  </cols>
  <sheetData>
    <row r="1" spans="1:31" s="25" customFormat="1" ht="69.75" customHeight="1" thickBot="1" x14ac:dyDescent="0.3">
      <c r="A1" s="71" t="s">
        <v>3</v>
      </c>
      <c r="B1" s="71"/>
      <c r="C1" s="6" t="s">
        <v>61</v>
      </c>
      <c r="D1" s="6" t="s">
        <v>62</v>
      </c>
      <c r="E1" s="6" t="s">
        <v>63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  <c r="L1" s="6" t="s">
        <v>70</v>
      </c>
      <c r="M1" s="6" t="s">
        <v>71</v>
      </c>
      <c r="N1" s="6" t="s">
        <v>72</v>
      </c>
      <c r="O1" s="6" t="s">
        <v>73</v>
      </c>
      <c r="P1" s="6" t="s">
        <v>74</v>
      </c>
      <c r="Q1" s="6" t="s">
        <v>75</v>
      </c>
      <c r="R1" s="6" t="s">
        <v>111</v>
      </c>
      <c r="S1" s="6" t="s">
        <v>76</v>
      </c>
      <c r="T1" s="6" t="s">
        <v>77</v>
      </c>
      <c r="U1" s="6" t="s">
        <v>78</v>
      </c>
      <c r="V1" s="6" t="s">
        <v>79</v>
      </c>
      <c r="W1" s="6" t="s">
        <v>80</v>
      </c>
      <c r="X1" s="6" t="s">
        <v>81</v>
      </c>
      <c r="Y1" s="6" t="s">
        <v>82</v>
      </c>
      <c r="Z1" s="6" t="s">
        <v>83</v>
      </c>
      <c r="AA1" s="6" t="s">
        <v>84</v>
      </c>
      <c r="AB1" s="6" t="s">
        <v>85</v>
      </c>
      <c r="AC1" s="7" t="s">
        <v>112</v>
      </c>
    </row>
    <row r="2" spans="1:31" ht="35.25" customHeight="1" x14ac:dyDescent="0.25">
      <c r="A2" s="72" t="s">
        <v>1</v>
      </c>
      <c r="B2" s="72"/>
      <c r="C2" s="18">
        <v>92</v>
      </c>
      <c r="D2" s="18">
        <v>118</v>
      </c>
      <c r="E2" s="18">
        <v>75</v>
      </c>
      <c r="F2" s="18">
        <v>56</v>
      </c>
      <c r="G2" s="18">
        <v>75</v>
      </c>
      <c r="H2" s="18">
        <v>60</v>
      </c>
      <c r="I2" s="18">
        <v>103</v>
      </c>
      <c r="J2" s="18">
        <v>83</v>
      </c>
      <c r="K2" s="18">
        <v>78</v>
      </c>
      <c r="L2" s="18">
        <v>50</v>
      </c>
      <c r="M2" s="18">
        <v>77</v>
      </c>
      <c r="N2" s="18">
        <v>58</v>
      </c>
      <c r="O2" s="18">
        <v>60</v>
      </c>
      <c r="P2" s="18">
        <v>63</v>
      </c>
      <c r="Q2" s="18">
        <v>78</v>
      </c>
      <c r="R2" s="18">
        <v>132</v>
      </c>
      <c r="S2" s="18">
        <v>70</v>
      </c>
      <c r="T2" s="18">
        <v>141</v>
      </c>
      <c r="U2" s="18">
        <v>31</v>
      </c>
      <c r="V2" s="18">
        <v>70</v>
      </c>
      <c r="W2" s="18">
        <v>59</v>
      </c>
      <c r="X2" s="18">
        <v>79</v>
      </c>
      <c r="Y2" s="18">
        <v>39</v>
      </c>
      <c r="Z2" s="18">
        <v>24</v>
      </c>
      <c r="AA2" s="18">
        <v>9</v>
      </c>
      <c r="AB2" s="18">
        <v>8</v>
      </c>
      <c r="AC2" s="4">
        <f t="shared" ref="AC2:AC9" si="0">SUM(C2:AB2)</f>
        <v>1788</v>
      </c>
    </row>
    <row r="3" spans="1:31" ht="35.25" customHeight="1" x14ac:dyDescent="0.25">
      <c r="A3" s="73" t="s">
        <v>2</v>
      </c>
      <c r="B3" s="73"/>
      <c r="C3" s="19">
        <v>2</v>
      </c>
      <c r="D3" s="19">
        <v>0</v>
      </c>
      <c r="E3" s="19">
        <v>0</v>
      </c>
      <c r="F3" s="19">
        <v>0</v>
      </c>
      <c r="G3" s="19">
        <v>0</v>
      </c>
      <c r="H3" s="19">
        <v>1</v>
      </c>
      <c r="I3" s="19">
        <v>0</v>
      </c>
      <c r="J3" s="19">
        <v>0</v>
      </c>
      <c r="K3" s="19">
        <v>0</v>
      </c>
      <c r="L3" s="19">
        <v>0</v>
      </c>
      <c r="M3" s="19">
        <v>0</v>
      </c>
      <c r="N3" s="19">
        <v>2</v>
      </c>
      <c r="O3" s="26">
        <v>0</v>
      </c>
      <c r="P3" s="19">
        <v>1</v>
      </c>
      <c r="Q3" s="19">
        <v>0</v>
      </c>
      <c r="R3" s="19">
        <v>0</v>
      </c>
      <c r="S3" s="19">
        <v>0</v>
      </c>
      <c r="T3" s="19">
        <v>16</v>
      </c>
      <c r="U3" s="19">
        <v>0</v>
      </c>
      <c r="V3" s="19">
        <v>0</v>
      </c>
      <c r="W3" s="19">
        <v>1</v>
      </c>
      <c r="X3" s="19">
        <v>0</v>
      </c>
      <c r="Y3" s="19">
        <v>0</v>
      </c>
      <c r="Z3" s="19">
        <v>0</v>
      </c>
      <c r="AA3" s="19">
        <v>0</v>
      </c>
      <c r="AB3" s="19">
        <v>0</v>
      </c>
      <c r="AC3" s="4">
        <f t="shared" si="0"/>
        <v>23</v>
      </c>
    </row>
    <row r="4" spans="1:31" ht="35.25" customHeight="1" x14ac:dyDescent="0.25">
      <c r="A4" s="73" t="s">
        <v>110</v>
      </c>
      <c r="B4" s="73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>
        <v>1</v>
      </c>
      <c r="S4" s="10"/>
      <c r="T4" s="10">
        <v>6</v>
      </c>
      <c r="U4" s="10"/>
      <c r="V4" s="10">
        <v>1</v>
      </c>
      <c r="W4" s="10"/>
      <c r="X4" s="10">
        <v>1</v>
      </c>
      <c r="Y4" s="10">
        <v>2</v>
      </c>
      <c r="Z4" s="10"/>
      <c r="AA4" s="10"/>
      <c r="AB4" s="10"/>
      <c r="AC4" s="4">
        <f t="shared" si="0"/>
        <v>12</v>
      </c>
    </row>
    <row r="5" spans="1:31" ht="34.5" customHeight="1" thickBot="1" x14ac:dyDescent="0.3">
      <c r="A5" s="74" t="s">
        <v>0</v>
      </c>
      <c r="B5" s="74"/>
      <c r="C5" s="11">
        <v>4</v>
      </c>
      <c r="D5" s="11">
        <v>5</v>
      </c>
      <c r="E5" s="11">
        <v>4</v>
      </c>
      <c r="F5" s="11">
        <v>3</v>
      </c>
      <c r="G5" s="11">
        <v>7</v>
      </c>
      <c r="H5" s="11">
        <v>3</v>
      </c>
      <c r="I5" s="11">
        <v>8</v>
      </c>
      <c r="J5" s="11">
        <v>5</v>
      </c>
      <c r="K5" s="11">
        <v>8</v>
      </c>
      <c r="L5" s="11">
        <v>3</v>
      </c>
      <c r="M5" s="12" t="s">
        <v>122</v>
      </c>
      <c r="N5" s="11">
        <v>1</v>
      </c>
      <c r="O5" s="27">
        <v>5</v>
      </c>
      <c r="P5" s="11">
        <v>5</v>
      </c>
      <c r="Q5" s="11">
        <v>10</v>
      </c>
      <c r="R5" s="11">
        <v>6</v>
      </c>
      <c r="S5" s="11">
        <v>9</v>
      </c>
      <c r="T5" s="11">
        <v>7</v>
      </c>
      <c r="U5" s="11">
        <v>2</v>
      </c>
      <c r="V5" s="11">
        <v>3</v>
      </c>
      <c r="W5" s="11">
        <v>0</v>
      </c>
      <c r="X5" s="11">
        <v>4</v>
      </c>
      <c r="Y5" s="11">
        <v>2</v>
      </c>
      <c r="Z5" s="11">
        <v>3</v>
      </c>
      <c r="AA5" s="11">
        <v>0</v>
      </c>
      <c r="AB5" s="11">
        <v>1</v>
      </c>
      <c r="AC5" s="4">
        <f t="shared" si="0"/>
        <v>108</v>
      </c>
    </row>
    <row r="6" spans="1:31" ht="36.75" customHeight="1" thickTop="1" x14ac:dyDescent="0.25">
      <c r="A6" s="77" t="s">
        <v>121</v>
      </c>
      <c r="B6" s="13" t="s">
        <v>4</v>
      </c>
      <c r="C6" s="14">
        <v>26</v>
      </c>
      <c r="D6" s="14">
        <f>56+1</f>
        <v>57</v>
      </c>
      <c r="E6" s="14">
        <v>27</v>
      </c>
      <c r="F6" s="14">
        <v>17</v>
      </c>
      <c r="G6" s="14">
        <v>22</v>
      </c>
      <c r="H6" s="14">
        <v>18</v>
      </c>
      <c r="I6" s="14">
        <v>54</v>
      </c>
      <c r="J6" s="14">
        <v>25</v>
      </c>
      <c r="K6" s="14">
        <v>38</v>
      </c>
      <c r="L6" s="14">
        <v>20</v>
      </c>
      <c r="M6" s="14">
        <v>47</v>
      </c>
      <c r="N6" s="14">
        <v>10</v>
      </c>
      <c r="O6" s="28">
        <v>31</v>
      </c>
      <c r="P6" s="14">
        <v>27</v>
      </c>
      <c r="Q6" s="14">
        <v>40</v>
      </c>
      <c r="R6" s="14">
        <v>46</v>
      </c>
      <c r="S6" s="14">
        <v>33</v>
      </c>
      <c r="T6" s="14">
        <v>48</v>
      </c>
      <c r="U6" s="14">
        <v>16</v>
      </c>
      <c r="V6" s="14">
        <v>17</v>
      </c>
      <c r="W6" s="14">
        <v>10</v>
      </c>
      <c r="X6" s="14">
        <v>18</v>
      </c>
      <c r="Y6" s="14">
        <v>12</v>
      </c>
      <c r="Z6" s="14">
        <v>18</v>
      </c>
      <c r="AA6" s="14">
        <v>0</v>
      </c>
      <c r="AB6" s="14">
        <v>3</v>
      </c>
      <c r="AC6" s="15">
        <f t="shared" si="0"/>
        <v>680</v>
      </c>
      <c r="AD6" s="113" t="s">
        <v>121</v>
      </c>
      <c r="AE6">
        <f>SUM(AC6:AC9)</f>
        <v>1784</v>
      </c>
    </row>
    <row r="7" spans="1:31" ht="36.75" customHeight="1" x14ac:dyDescent="0.25">
      <c r="A7" s="78"/>
      <c r="B7" s="1" t="s">
        <v>5</v>
      </c>
      <c r="C7" s="2">
        <f>38+2</f>
        <v>40</v>
      </c>
      <c r="D7" s="2">
        <v>40</v>
      </c>
      <c r="E7" s="2">
        <v>26</v>
      </c>
      <c r="F7" s="2">
        <v>17</v>
      </c>
      <c r="G7" s="2">
        <f>25+1</f>
        <v>26</v>
      </c>
      <c r="H7" s="2">
        <f>18+1</f>
        <v>19</v>
      </c>
      <c r="I7" s="2">
        <v>36</v>
      </c>
      <c r="J7" s="2">
        <f>26+1</f>
        <v>27</v>
      </c>
      <c r="K7" s="2">
        <v>22</v>
      </c>
      <c r="L7" s="2">
        <v>15</v>
      </c>
      <c r="M7" s="2">
        <v>20</v>
      </c>
      <c r="N7" s="2">
        <v>24</v>
      </c>
      <c r="O7" s="29">
        <f>12+3</f>
        <v>15</v>
      </c>
      <c r="P7" s="2">
        <v>23</v>
      </c>
      <c r="Q7" s="2">
        <v>27</v>
      </c>
      <c r="R7" s="2">
        <v>50</v>
      </c>
      <c r="S7" s="2">
        <f>24+1</f>
        <v>25</v>
      </c>
      <c r="T7" s="2">
        <v>33</v>
      </c>
      <c r="U7" s="2">
        <v>7</v>
      </c>
      <c r="V7" s="2">
        <f>35+1</f>
        <v>36</v>
      </c>
      <c r="W7" s="2">
        <f>27+3</f>
        <v>30</v>
      </c>
      <c r="X7" s="2">
        <v>26</v>
      </c>
      <c r="Y7" s="2">
        <v>9</v>
      </c>
      <c r="Z7" s="2">
        <v>5</v>
      </c>
      <c r="AA7" s="2">
        <v>1</v>
      </c>
      <c r="AB7" s="2">
        <v>2</v>
      </c>
      <c r="AC7" s="4">
        <f t="shared" si="0"/>
        <v>601</v>
      </c>
      <c r="AD7" s="114"/>
    </row>
    <row r="8" spans="1:31" ht="36.75" customHeight="1" x14ac:dyDescent="0.25">
      <c r="A8" s="78"/>
      <c r="B8" s="1" t="s">
        <v>6</v>
      </c>
      <c r="C8" s="2">
        <v>26</v>
      </c>
      <c r="D8" s="2">
        <v>22</v>
      </c>
      <c r="E8" s="2">
        <v>21</v>
      </c>
      <c r="F8" s="2">
        <f>21+1</f>
        <v>22</v>
      </c>
      <c r="G8" s="2">
        <v>26</v>
      </c>
      <c r="H8" s="2">
        <f>19+4</f>
        <v>23</v>
      </c>
      <c r="I8" s="2">
        <v>13</v>
      </c>
      <c r="J8" s="2">
        <f>30+1</f>
        <v>31</v>
      </c>
      <c r="K8" s="2">
        <v>18</v>
      </c>
      <c r="L8" s="2">
        <v>15</v>
      </c>
      <c r="M8" s="2">
        <v>10</v>
      </c>
      <c r="N8" s="2">
        <v>24</v>
      </c>
      <c r="O8" s="29">
        <v>14</v>
      </c>
      <c r="P8" s="2">
        <v>13</v>
      </c>
      <c r="Q8" s="2">
        <v>11</v>
      </c>
      <c r="R8" s="2">
        <v>36</v>
      </c>
      <c r="S8" s="2">
        <v>11</v>
      </c>
      <c r="T8" s="2">
        <f>49+2</f>
        <v>51</v>
      </c>
      <c r="U8" s="2">
        <v>8</v>
      </c>
      <c r="V8" s="2">
        <f>16+1</f>
        <v>17</v>
      </c>
      <c r="W8" s="2">
        <v>19</v>
      </c>
      <c r="X8" s="2">
        <v>34</v>
      </c>
      <c r="Y8" s="2">
        <f>15+1</f>
        <v>16</v>
      </c>
      <c r="Z8" s="2">
        <v>1</v>
      </c>
      <c r="AA8" s="2">
        <v>8</v>
      </c>
      <c r="AB8" s="2">
        <v>3</v>
      </c>
      <c r="AC8" s="4">
        <f t="shared" si="0"/>
        <v>493</v>
      </c>
      <c r="AD8" s="114"/>
    </row>
    <row r="9" spans="1:31" ht="36.75" customHeight="1" x14ac:dyDescent="0.25">
      <c r="A9" s="78"/>
      <c r="B9" s="1" t="s">
        <v>17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9">
        <v>0</v>
      </c>
      <c r="P9" s="2">
        <v>0</v>
      </c>
      <c r="Q9" s="2">
        <v>0</v>
      </c>
      <c r="R9" s="33">
        <v>1</v>
      </c>
      <c r="S9" s="2">
        <v>0</v>
      </c>
      <c r="T9" s="33">
        <v>6</v>
      </c>
      <c r="U9" s="2">
        <v>0</v>
      </c>
      <c r="V9" s="2">
        <v>0</v>
      </c>
      <c r="W9" s="2">
        <v>0</v>
      </c>
      <c r="X9" s="33">
        <v>1</v>
      </c>
      <c r="Y9" s="33">
        <v>2</v>
      </c>
      <c r="Z9" s="2">
        <v>0</v>
      </c>
      <c r="AA9" s="2">
        <v>0</v>
      </c>
      <c r="AB9" s="2">
        <v>0</v>
      </c>
      <c r="AC9" s="4">
        <f t="shared" si="0"/>
        <v>10</v>
      </c>
      <c r="AD9" s="114"/>
    </row>
    <row r="10" spans="1:31" s="30" customFormat="1" ht="39.75" customHeight="1" x14ac:dyDescent="0.25">
      <c r="A10" s="78"/>
      <c r="B10" s="3" t="s">
        <v>12</v>
      </c>
      <c r="C10" s="8">
        <f>(C6+C7)/(C6+C7+C8+C9)*100</f>
        <v>71.739130434782609</v>
      </c>
      <c r="D10" s="8">
        <f t="shared" ref="D10:AB10" si="1">(D6+D7)/(D6+D7+D8+D9)*100</f>
        <v>81.512605042016801</v>
      </c>
      <c r="E10" s="8">
        <f t="shared" si="1"/>
        <v>71.621621621621628</v>
      </c>
      <c r="F10" s="8">
        <f t="shared" si="1"/>
        <v>60.714285714285708</v>
      </c>
      <c r="G10" s="8">
        <f t="shared" si="1"/>
        <v>64.86486486486487</v>
      </c>
      <c r="H10" s="8">
        <f t="shared" si="1"/>
        <v>61.666666666666671</v>
      </c>
      <c r="I10" s="8">
        <f t="shared" si="1"/>
        <v>87.378640776699029</v>
      </c>
      <c r="J10" s="8">
        <f t="shared" si="1"/>
        <v>62.650602409638559</v>
      </c>
      <c r="K10" s="8">
        <f t="shared" si="1"/>
        <v>76.923076923076934</v>
      </c>
      <c r="L10" s="8">
        <f t="shared" si="1"/>
        <v>70</v>
      </c>
      <c r="M10" s="8">
        <f t="shared" si="1"/>
        <v>87.012987012987011</v>
      </c>
      <c r="N10" s="8">
        <f t="shared" si="1"/>
        <v>58.620689655172406</v>
      </c>
      <c r="O10" s="8">
        <f t="shared" si="1"/>
        <v>76.666666666666671</v>
      </c>
      <c r="P10" s="8">
        <f t="shared" si="1"/>
        <v>79.365079365079367</v>
      </c>
      <c r="Q10" s="8">
        <f t="shared" si="1"/>
        <v>85.897435897435898</v>
      </c>
      <c r="R10" s="8">
        <f t="shared" si="1"/>
        <v>72.180451127819538</v>
      </c>
      <c r="S10" s="8">
        <f t="shared" si="1"/>
        <v>84.05797101449275</v>
      </c>
      <c r="T10" s="8">
        <f t="shared" si="1"/>
        <v>58.695652173913047</v>
      </c>
      <c r="U10" s="8">
        <f t="shared" si="1"/>
        <v>74.193548387096769</v>
      </c>
      <c r="V10" s="8">
        <f t="shared" si="1"/>
        <v>75.714285714285708</v>
      </c>
      <c r="W10" s="8">
        <f t="shared" si="1"/>
        <v>67.796610169491515</v>
      </c>
      <c r="X10" s="8">
        <f t="shared" si="1"/>
        <v>55.696202531645568</v>
      </c>
      <c r="Y10" s="8">
        <f t="shared" si="1"/>
        <v>53.846153846153847</v>
      </c>
      <c r="Z10" s="8">
        <f t="shared" si="1"/>
        <v>95.833333333333343</v>
      </c>
      <c r="AA10" s="8">
        <f t="shared" si="1"/>
        <v>11.111111111111111</v>
      </c>
      <c r="AB10" s="8">
        <f t="shared" si="1"/>
        <v>62.5</v>
      </c>
      <c r="AC10" s="9">
        <v>78.7</v>
      </c>
      <c r="AD10" s="114"/>
    </row>
    <row r="11" spans="1:31" s="30" customFormat="1" ht="27" customHeight="1" x14ac:dyDescent="0.25">
      <c r="A11" s="78"/>
      <c r="B11" s="38" t="s">
        <v>14</v>
      </c>
      <c r="C11" s="58">
        <f>((C6*5)+(C7*4)+(C8*3)+(C9*2))/(C6+C7+C8+C9)</f>
        <v>4</v>
      </c>
      <c r="D11" s="58">
        <f t="shared" ref="D11:AC11" si="2">((D6*5)+(D7*4)+(D8*3)+(D9*2))/(D6+D7+D8+D9)</f>
        <v>4.2941176470588234</v>
      </c>
      <c r="E11" s="58">
        <f t="shared" si="2"/>
        <v>4.0810810810810807</v>
      </c>
      <c r="F11" s="58">
        <f t="shared" si="2"/>
        <v>3.9107142857142856</v>
      </c>
      <c r="G11" s="58">
        <f t="shared" si="2"/>
        <v>3.9459459459459461</v>
      </c>
      <c r="H11" s="58">
        <f t="shared" si="2"/>
        <v>3.9166666666666665</v>
      </c>
      <c r="I11" s="58">
        <f t="shared" si="2"/>
        <v>4.3980582524271847</v>
      </c>
      <c r="J11" s="58">
        <f t="shared" si="2"/>
        <v>3.927710843373494</v>
      </c>
      <c r="K11" s="58">
        <f t="shared" si="2"/>
        <v>4.2564102564102564</v>
      </c>
      <c r="L11" s="58">
        <f t="shared" si="2"/>
        <v>4.0999999999999996</v>
      </c>
      <c r="M11" s="58">
        <f t="shared" si="2"/>
        <v>4.4805194805194803</v>
      </c>
      <c r="N11" s="58">
        <f t="shared" si="2"/>
        <v>3.7586206896551726</v>
      </c>
      <c r="O11" s="58">
        <f t="shared" si="2"/>
        <v>4.2833333333333332</v>
      </c>
      <c r="P11" s="58">
        <f t="shared" si="2"/>
        <v>4.2222222222222223</v>
      </c>
      <c r="Q11" s="58">
        <f t="shared" si="2"/>
        <v>4.3717948717948714</v>
      </c>
      <c r="R11" s="58">
        <f t="shared" si="2"/>
        <v>4.0601503759398501</v>
      </c>
      <c r="S11" s="58">
        <f t="shared" si="2"/>
        <v>4.3188405797101446</v>
      </c>
      <c r="T11" s="58">
        <f t="shared" si="2"/>
        <v>3.8913043478260869</v>
      </c>
      <c r="U11" s="58">
        <f t="shared" si="2"/>
        <v>4.258064516129032</v>
      </c>
      <c r="V11" s="58">
        <f t="shared" si="2"/>
        <v>4</v>
      </c>
      <c r="W11" s="58">
        <f t="shared" si="2"/>
        <v>3.847457627118644</v>
      </c>
      <c r="X11" s="58">
        <f t="shared" si="2"/>
        <v>3.7721518987341773</v>
      </c>
      <c r="Y11" s="58">
        <f t="shared" si="2"/>
        <v>3.7948717948717947</v>
      </c>
      <c r="Z11" s="58">
        <f t="shared" si="2"/>
        <v>4.708333333333333</v>
      </c>
      <c r="AA11" s="58">
        <f t="shared" si="2"/>
        <v>3.1111111111111112</v>
      </c>
      <c r="AB11" s="58">
        <f t="shared" si="2"/>
        <v>4</v>
      </c>
      <c r="AC11" s="40">
        <f t="shared" si="2"/>
        <v>4.0936098654708521</v>
      </c>
      <c r="AD11" s="114"/>
    </row>
    <row r="12" spans="1:31" s="30" customFormat="1" ht="27.75" customHeight="1" thickBot="1" x14ac:dyDescent="0.3">
      <c r="A12" s="78"/>
      <c r="B12" s="3" t="s">
        <v>13</v>
      </c>
      <c r="C12" s="8">
        <f>(C6+C7)/(C6+C7+C8+C9)*100</f>
        <v>71.739130434782609</v>
      </c>
      <c r="D12" s="8">
        <f t="shared" ref="D12:AC12" si="3">(D6+D7)/(D6+D7+D8+D9)*100</f>
        <v>81.512605042016801</v>
      </c>
      <c r="E12" s="8">
        <f t="shared" si="3"/>
        <v>71.621621621621628</v>
      </c>
      <c r="F12" s="8">
        <f t="shared" si="3"/>
        <v>60.714285714285708</v>
      </c>
      <c r="G12" s="8">
        <f t="shared" si="3"/>
        <v>64.86486486486487</v>
      </c>
      <c r="H12" s="8">
        <f t="shared" si="3"/>
        <v>61.666666666666671</v>
      </c>
      <c r="I12" s="8">
        <f t="shared" si="3"/>
        <v>87.378640776699029</v>
      </c>
      <c r="J12" s="8">
        <f t="shared" si="3"/>
        <v>62.650602409638559</v>
      </c>
      <c r="K12" s="8">
        <f t="shared" si="3"/>
        <v>76.923076923076934</v>
      </c>
      <c r="L12" s="8">
        <f t="shared" si="3"/>
        <v>70</v>
      </c>
      <c r="M12" s="8">
        <f t="shared" si="3"/>
        <v>87.012987012987011</v>
      </c>
      <c r="N12" s="8">
        <f t="shared" si="3"/>
        <v>58.620689655172406</v>
      </c>
      <c r="O12" s="8">
        <f t="shared" si="3"/>
        <v>76.666666666666671</v>
      </c>
      <c r="P12" s="8">
        <f t="shared" si="3"/>
        <v>79.365079365079367</v>
      </c>
      <c r="Q12" s="8">
        <f t="shared" si="3"/>
        <v>85.897435897435898</v>
      </c>
      <c r="R12" s="8">
        <f t="shared" si="3"/>
        <v>72.180451127819538</v>
      </c>
      <c r="S12" s="8">
        <f t="shared" si="3"/>
        <v>84.05797101449275</v>
      </c>
      <c r="T12" s="8">
        <f t="shared" si="3"/>
        <v>58.695652173913047</v>
      </c>
      <c r="U12" s="8">
        <f t="shared" si="3"/>
        <v>74.193548387096769</v>
      </c>
      <c r="V12" s="8">
        <f t="shared" si="3"/>
        <v>75.714285714285708</v>
      </c>
      <c r="W12" s="8">
        <f t="shared" si="3"/>
        <v>67.796610169491515</v>
      </c>
      <c r="X12" s="8">
        <f t="shared" si="3"/>
        <v>55.696202531645568</v>
      </c>
      <c r="Y12" s="8">
        <f t="shared" si="3"/>
        <v>53.846153846153847</v>
      </c>
      <c r="Z12" s="8">
        <f t="shared" si="3"/>
        <v>95.833333333333343</v>
      </c>
      <c r="AA12" s="8">
        <f t="shared" si="3"/>
        <v>11.111111111111111</v>
      </c>
      <c r="AB12" s="8">
        <f t="shared" si="3"/>
        <v>62.5</v>
      </c>
      <c r="AC12" s="9">
        <f t="shared" si="3"/>
        <v>71.804932735426007</v>
      </c>
      <c r="AD12" s="114"/>
    </row>
    <row r="13" spans="1:31" ht="35.25" customHeight="1" thickTop="1" x14ac:dyDescent="0.25">
      <c r="A13" s="91" t="s">
        <v>120</v>
      </c>
      <c r="B13" s="13" t="s">
        <v>7</v>
      </c>
      <c r="C13" s="14">
        <v>12</v>
      </c>
      <c r="D13" s="14">
        <v>14</v>
      </c>
      <c r="E13" s="14">
        <v>9</v>
      </c>
      <c r="F13" s="14">
        <v>2</v>
      </c>
      <c r="G13" s="14">
        <v>16</v>
      </c>
      <c r="H13" s="14">
        <v>2</v>
      </c>
      <c r="I13" s="14">
        <v>17</v>
      </c>
      <c r="J13" s="14">
        <v>13</v>
      </c>
      <c r="K13" s="14">
        <v>29</v>
      </c>
      <c r="L13" s="14">
        <v>8</v>
      </c>
      <c r="M13" s="14">
        <v>14</v>
      </c>
      <c r="N13" s="14">
        <v>4</v>
      </c>
      <c r="O13" s="28">
        <v>8</v>
      </c>
      <c r="P13" s="14">
        <v>8</v>
      </c>
      <c r="Q13" s="14">
        <v>18</v>
      </c>
      <c r="R13" s="14">
        <v>10</v>
      </c>
      <c r="S13" s="14">
        <v>14</v>
      </c>
      <c r="T13" s="14">
        <v>16</v>
      </c>
      <c r="U13" s="14">
        <v>8</v>
      </c>
      <c r="V13" s="14">
        <v>6</v>
      </c>
      <c r="W13" s="14">
        <v>1</v>
      </c>
      <c r="X13" s="14">
        <v>5</v>
      </c>
      <c r="Y13" s="14">
        <v>1</v>
      </c>
      <c r="Z13" s="14">
        <v>9</v>
      </c>
      <c r="AA13" s="14">
        <v>0</v>
      </c>
      <c r="AB13" s="14">
        <v>1</v>
      </c>
      <c r="AC13" s="15">
        <f>SUM(C13:AB13)</f>
        <v>245</v>
      </c>
      <c r="AD13" s="115" t="s">
        <v>120</v>
      </c>
      <c r="AE13">
        <f>SUM(AC13:AC16)</f>
        <v>1786</v>
      </c>
    </row>
    <row r="14" spans="1:31" ht="35.25" customHeight="1" x14ac:dyDescent="0.25">
      <c r="A14" s="92"/>
      <c r="B14" s="1" t="s">
        <v>8</v>
      </c>
      <c r="C14" s="2">
        <v>59</v>
      </c>
      <c r="D14" s="2">
        <v>70</v>
      </c>
      <c r="E14" s="2">
        <v>50</v>
      </c>
      <c r="F14" s="2">
        <v>39</v>
      </c>
      <c r="G14" s="2">
        <v>39</v>
      </c>
      <c r="H14" s="2">
        <v>28</v>
      </c>
      <c r="I14" s="2">
        <v>66</v>
      </c>
      <c r="J14" s="2">
        <v>40</v>
      </c>
      <c r="K14" s="2">
        <v>34</v>
      </c>
      <c r="L14" s="2">
        <v>27</v>
      </c>
      <c r="M14" s="2">
        <v>51</v>
      </c>
      <c r="N14" s="2">
        <v>36</v>
      </c>
      <c r="O14" s="29">
        <v>31</v>
      </c>
      <c r="P14" s="2">
        <v>41</v>
      </c>
      <c r="Q14" s="2">
        <v>45</v>
      </c>
      <c r="R14" s="2">
        <v>81</v>
      </c>
      <c r="S14" s="2">
        <v>40</v>
      </c>
      <c r="T14" s="2">
        <v>79</v>
      </c>
      <c r="U14" s="2">
        <v>15</v>
      </c>
      <c r="V14" s="2">
        <v>50</v>
      </c>
      <c r="W14" s="2">
        <v>42</v>
      </c>
      <c r="X14" s="2">
        <v>37</v>
      </c>
      <c r="Y14" s="2">
        <v>20</v>
      </c>
      <c r="Z14" s="2">
        <v>13</v>
      </c>
      <c r="AA14" s="2">
        <v>3</v>
      </c>
      <c r="AB14" s="2">
        <v>3</v>
      </c>
      <c r="AC14" s="4">
        <f>SUM(C14:AB14)</f>
        <v>1039</v>
      </c>
      <c r="AD14" s="116"/>
    </row>
    <row r="15" spans="1:31" ht="35.25" customHeight="1" x14ac:dyDescent="0.25">
      <c r="A15" s="92"/>
      <c r="B15" s="1" t="s">
        <v>9</v>
      </c>
      <c r="C15" s="2">
        <v>21</v>
      </c>
      <c r="D15" s="2">
        <v>34</v>
      </c>
      <c r="E15" s="2">
        <v>16</v>
      </c>
      <c r="F15" s="2">
        <v>16</v>
      </c>
      <c r="G15" s="2">
        <v>20</v>
      </c>
      <c r="H15" s="2">
        <v>30</v>
      </c>
      <c r="I15" s="2">
        <v>20</v>
      </c>
      <c r="J15" s="2">
        <v>30</v>
      </c>
      <c r="K15" s="2">
        <v>15</v>
      </c>
      <c r="L15" s="2">
        <v>15</v>
      </c>
      <c r="M15" s="2">
        <v>12</v>
      </c>
      <c r="N15" s="2">
        <v>18</v>
      </c>
      <c r="O15" s="29">
        <v>21</v>
      </c>
      <c r="P15" s="2">
        <v>13</v>
      </c>
      <c r="Q15" s="2">
        <v>15</v>
      </c>
      <c r="R15" s="2">
        <v>41</v>
      </c>
      <c r="S15" s="2">
        <v>15</v>
      </c>
      <c r="T15" s="2">
        <v>43</v>
      </c>
      <c r="U15" s="2">
        <v>8</v>
      </c>
      <c r="V15" s="2">
        <v>14</v>
      </c>
      <c r="W15" s="2">
        <v>16</v>
      </c>
      <c r="X15" s="2">
        <v>37</v>
      </c>
      <c r="Y15" s="2">
        <v>17</v>
      </c>
      <c r="Z15" s="2">
        <v>2</v>
      </c>
      <c r="AA15" s="2">
        <v>6</v>
      </c>
      <c r="AB15" s="2">
        <v>4</v>
      </c>
      <c r="AC15" s="4">
        <f>SUM(C15:AB15)</f>
        <v>499</v>
      </c>
      <c r="AD15" s="116"/>
    </row>
    <row r="16" spans="1:31" ht="35.25" customHeight="1" x14ac:dyDescent="0.25">
      <c r="A16" s="92"/>
      <c r="B16" s="1" t="s">
        <v>18</v>
      </c>
      <c r="C16" s="2">
        <v>0</v>
      </c>
      <c r="D16" s="2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2">
        <v>0</v>
      </c>
      <c r="N16" s="33">
        <v>0</v>
      </c>
      <c r="O16" s="29">
        <v>0</v>
      </c>
      <c r="P16" s="33">
        <v>0</v>
      </c>
      <c r="Q16" s="33">
        <v>0</v>
      </c>
      <c r="R16" s="2">
        <v>0</v>
      </c>
      <c r="S16" s="2">
        <v>0</v>
      </c>
      <c r="T16" s="33">
        <v>2</v>
      </c>
      <c r="U16" s="2">
        <v>0</v>
      </c>
      <c r="V16" s="2">
        <v>0</v>
      </c>
      <c r="W16" s="33">
        <v>0</v>
      </c>
      <c r="X16" s="33">
        <v>0</v>
      </c>
      <c r="Y16" s="33">
        <v>1</v>
      </c>
      <c r="Z16" s="2">
        <v>0</v>
      </c>
      <c r="AA16" s="33">
        <v>0</v>
      </c>
      <c r="AB16" s="33">
        <v>0</v>
      </c>
      <c r="AC16" s="4">
        <f>SUM(C16:AB16)</f>
        <v>3</v>
      </c>
      <c r="AD16" s="116"/>
    </row>
    <row r="17" spans="1:31" ht="35.25" customHeight="1" x14ac:dyDescent="0.25">
      <c r="A17" s="92"/>
      <c r="B17" s="3" t="s">
        <v>11</v>
      </c>
      <c r="C17" s="8">
        <f>(C13+C14)/(C13+C14+C15+C16)*100</f>
        <v>77.173913043478265</v>
      </c>
      <c r="D17" s="8">
        <f t="shared" ref="D17:AC17" si="4">(D13+D14)/(D13+D14+D15+D16)*100</f>
        <v>71.186440677966104</v>
      </c>
      <c r="E17" s="8">
        <f t="shared" si="4"/>
        <v>78.666666666666657</v>
      </c>
      <c r="F17" s="8">
        <f t="shared" si="4"/>
        <v>71.929824561403507</v>
      </c>
      <c r="G17" s="8">
        <f t="shared" si="4"/>
        <v>73.333333333333329</v>
      </c>
      <c r="H17" s="8">
        <f t="shared" si="4"/>
        <v>50</v>
      </c>
      <c r="I17" s="8">
        <f t="shared" si="4"/>
        <v>80.582524271844662</v>
      </c>
      <c r="J17" s="8">
        <f t="shared" si="4"/>
        <v>63.855421686746979</v>
      </c>
      <c r="K17" s="8">
        <f t="shared" si="4"/>
        <v>80.769230769230774</v>
      </c>
      <c r="L17" s="8">
        <f t="shared" si="4"/>
        <v>70</v>
      </c>
      <c r="M17" s="8">
        <f t="shared" si="4"/>
        <v>84.415584415584405</v>
      </c>
      <c r="N17" s="8">
        <f t="shared" si="4"/>
        <v>68.965517241379317</v>
      </c>
      <c r="O17" s="8">
        <f t="shared" si="4"/>
        <v>65</v>
      </c>
      <c r="P17" s="8">
        <f t="shared" si="4"/>
        <v>79.032258064516128</v>
      </c>
      <c r="Q17" s="8">
        <f t="shared" si="4"/>
        <v>80.769230769230774</v>
      </c>
      <c r="R17" s="8">
        <f t="shared" si="4"/>
        <v>68.939393939393938</v>
      </c>
      <c r="S17" s="8">
        <f t="shared" si="4"/>
        <v>78.260869565217391</v>
      </c>
      <c r="T17" s="8">
        <f t="shared" si="4"/>
        <v>67.857142857142861</v>
      </c>
      <c r="U17" s="8">
        <f t="shared" si="4"/>
        <v>74.193548387096769</v>
      </c>
      <c r="V17" s="8">
        <f t="shared" si="4"/>
        <v>80</v>
      </c>
      <c r="W17" s="8">
        <f t="shared" si="4"/>
        <v>72.881355932203391</v>
      </c>
      <c r="X17" s="8">
        <f t="shared" si="4"/>
        <v>53.164556962025308</v>
      </c>
      <c r="Y17" s="8">
        <f t="shared" si="4"/>
        <v>53.846153846153847</v>
      </c>
      <c r="Z17" s="8">
        <f t="shared" si="4"/>
        <v>91.666666666666657</v>
      </c>
      <c r="AA17" s="8">
        <f t="shared" si="4"/>
        <v>33.333333333333329</v>
      </c>
      <c r="AB17" s="8">
        <f t="shared" si="4"/>
        <v>50</v>
      </c>
      <c r="AC17" s="9">
        <f t="shared" si="4"/>
        <v>71.89249720044792</v>
      </c>
      <c r="AD17" s="116"/>
    </row>
    <row r="18" spans="1:31" ht="35.25" customHeight="1" x14ac:dyDescent="0.25">
      <c r="A18" s="92"/>
      <c r="B18" s="66" t="s">
        <v>15</v>
      </c>
      <c r="C18" s="67">
        <f>((C13*5)+(C14*4)+(C15*3)+(C16*2))/(C13+C14+C15+C16)</f>
        <v>3.902173913043478</v>
      </c>
      <c r="D18" s="67">
        <f t="shared" ref="D18:AC18" si="5">((D13*5)+(D14*4)+(D15*3)+(D16*2))/(D13+D14+D15+D16)</f>
        <v>3.8305084745762712</v>
      </c>
      <c r="E18" s="67">
        <f t="shared" si="5"/>
        <v>3.9066666666666667</v>
      </c>
      <c r="F18" s="67">
        <f t="shared" si="5"/>
        <v>3.7543859649122808</v>
      </c>
      <c r="G18" s="67">
        <f t="shared" si="5"/>
        <v>3.9466666666666668</v>
      </c>
      <c r="H18" s="67">
        <f t="shared" si="5"/>
        <v>3.5333333333333332</v>
      </c>
      <c r="I18" s="67">
        <f t="shared" si="5"/>
        <v>3.970873786407767</v>
      </c>
      <c r="J18" s="67">
        <f t="shared" si="5"/>
        <v>3.7951807228915664</v>
      </c>
      <c r="K18" s="67">
        <f t="shared" si="5"/>
        <v>4.1794871794871797</v>
      </c>
      <c r="L18" s="67">
        <f t="shared" si="5"/>
        <v>3.86</v>
      </c>
      <c r="M18" s="67">
        <f t="shared" si="5"/>
        <v>4.0259740259740262</v>
      </c>
      <c r="N18" s="67">
        <f t="shared" si="5"/>
        <v>3.7586206896551726</v>
      </c>
      <c r="O18" s="67">
        <f t="shared" si="5"/>
        <v>3.7833333333333332</v>
      </c>
      <c r="P18" s="67">
        <f t="shared" si="5"/>
        <v>3.9193548387096775</v>
      </c>
      <c r="Q18" s="67">
        <f t="shared" si="5"/>
        <v>4.0384615384615383</v>
      </c>
      <c r="R18" s="67">
        <f t="shared" si="5"/>
        <v>3.7651515151515151</v>
      </c>
      <c r="S18" s="67">
        <f t="shared" si="5"/>
        <v>3.9855072463768115</v>
      </c>
      <c r="T18" s="67">
        <f t="shared" si="5"/>
        <v>3.7785714285714285</v>
      </c>
      <c r="U18" s="67">
        <f t="shared" si="5"/>
        <v>4</v>
      </c>
      <c r="V18" s="67">
        <f t="shared" si="5"/>
        <v>3.8857142857142857</v>
      </c>
      <c r="W18" s="67">
        <f t="shared" si="5"/>
        <v>3.7457627118644066</v>
      </c>
      <c r="X18" s="67">
        <f t="shared" si="5"/>
        <v>3.5949367088607596</v>
      </c>
      <c r="Y18" s="67">
        <f t="shared" si="5"/>
        <v>3.5384615384615383</v>
      </c>
      <c r="Z18" s="67">
        <f t="shared" si="5"/>
        <v>4.291666666666667</v>
      </c>
      <c r="AA18" s="67">
        <f t="shared" si="5"/>
        <v>3.3333333333333335</v>
      </c>
      <c r="AB18" s="67">
        <f t="shared" si="5"/>
        <v>3.625</v>
      </c>
      <c r="AC18" s="68">
        <f t="shared" si="5"/>
        <v>3.8544232922732364</v>
      </c>
      <c r="AD18" s="116"/>
    </row>
    <row r="19" spans="1:31" ht="35.25" customHeight="1" thickBot="1" x14ac:dyDescent="0.3">
      <c r="A19" s="92"/>
      <c r="B19" s="3" t="s">
        <v>16</v>
      </c>
      <c r="C19" s="8">
        <f>(C13+C14)/(C13+C14+C15+C16)*100</f>
        <v>77.173913043478265</v>
      </c>
      <c r="D19" s="8">
        <f t="shared" ref="D19:AC19" si="6">(D13+D14)/(D13+D14+D15+D16)*100</f>
        <v>71.186440677966104</v>
      </c>
      <c r="E19" s="8">
        <f t="shared" si="6"/>
        <v>78.666666666666657</v>
      </c>
      <c r="F19" s="8">
        <f t="shared" si="6"/>
        <v>71.929824561403507</v>
      </c>
      <c r="G19" s="8">
        <f t="shared" si="6"/>
        <v>73.333333333333329</v>
      </c>
      <c r="H19" s="8">
        <f t="shared" si="6"/>
        <v>50</v>
      </c>
      <c r="I19" s="8">
        <f t="shared" si="6"/>
        <v>80.582524271844662</v>
      </c>
      <c r="J19" s="8">
        <f t="shared" si="6"/>
        <v>63.855421686746979</v>
      </c>
      <c r="K19" s="8">
        <f t="shared" si="6"/>
        <v>80.769230769230774</v>
      </c>
      <c r="L19" s="8">
        <f t="shared" si="6"/>
        <v>70</v>
      </c>
      <c r="M19" s="8">
        <f t="shared" si="6"/>
        <v>84.415584415584405</v>
      </c>
      <c r="N19" s="8">
        <f t="shared" si="6"/>
        <v>68.965517241379317</v>
      </c>
      <c r="O19" s="8">
        <f t="shared" si="6"/>
        <v>65</v>
      </c>
      <c r="P19" s="8">
        <f t="shared" si="6"/>
        <v>79.032258064516128</v>
      </c>
      <c r="Q19" s="8">
        <f t="shared" si="6"/>
        <v>80.769230769230774</v>
      </c>
      <c r="R19" s="8">
        <f t="shared" si="6"/>
        <v>68.939393939393938</v>
      </c>
      <c r="S19" s="8">
        <f t="shared" si="6"/>
        <v>78.260869565217391</v>
      </c>
      <c r="T19" s="8">
        <f t="shared" si="6"/>
        <v>67.857142857142861</v>
      </c>
      <c r="U19" s="8">
        <f t="shared" si="6"/>
        <v>74.193548387096769</v>
      </c>
      <c r="V19" s="8">
        <f t="shared" si="6"/>
        <v>80</v>
      </c>
      <c r="W19" s="8">
        <f t="shared" si="6"/>
        <v>72.881355932203391</v>
      </c>
      <c r="X19" s="8">
        <f t="shared" si="6"/>
        <v>53.164556962025308</v>
      </c>
      <c r="Y19" s="8">
        <f t="shared" si="6"/>
        <v>53.846153846153847</v>
      </c>
      <c r="Z19" s="8">
        <f t="shared" si="6"/>
        <v>91.666666666666657</v>
      </c>
      <c r="AA19" s="8">
        <f t="shared" si="6"/>
        <v>33.333333333333329</v>
      </c>
      <c r="AB19" s="8">
        <f t="shared" si="6"/>
        <v>50</v>
      </c>
      <c r="AC19" s="9">
        <f t="shared" si="6"/>
        <v>71.89249720044792</v>
      </c>
      <c r="AD19" s="116"/>
    </row>
    <row r="20" spans="1:31" ht="35.25" customHeight="1" thickTop="1" x14ac:dyDescent="0.25">
      <c r="A20" s="81" t="s">
        <v>119</v>
      </c>
      <c r="B20" s="13" t="s">
        <v>19</v>
      </c>
      <c r="C20" s="14">
        <v>10</v>
      </c>
      <c r="D20" s="14">
        <v>7</v>
      </c>
      <c r="E20" s="14">
        <v>6</v>
      </c>
      <c r="F20" s="14">
        <v>5</v>
      </c>
      <c r="G20" s="14">
        <v>7</v>
      </c>
      <c r="H20" s="14">
        <v>6</v>
      </c>
      <c r="I20" s="14">
        <v>6</v>
      </c>
      <c r="J20" s="14">
        <v>12</v>
      </c>
      <c r="K20" s="14">
        <v>6</v>
      </c>
      <c r="L20" s="14">
        <v>1</v>
      </c>
      <c r="M20" s="14">
        <v>11</v>
      </c>
      <c r="N20" s="14">
        <v>4</v>
      </c>
      <c r="O20" s="28">
        <v>5</v>
      </c>
      <c r="P20" s="14">
        <v>4</v>
      </c>
      <c r="Q20" s="14">
        <v>6</v>
      </c>
      <c r="R20" s="14">
        <v>12</v>
      </c>
      <c r="S20" s="14">
        <v>9</v>
      </c>
      <c r="T20" s="14">
        <v>16</v>
      </c>
      <c r="U20" s="14">
        <v>4</v>
      </c>
      <c r="V20" s="14">
        <v>5</v>
      </c>
      <c r="W20" s="14">
        <v>4</v>
      </c>
      <c r="X20" s="14">
        <v>4</v>
      </c>
      <c r="Y20" s="14">
        <v>2</v>
      </c>
      <c r="Z20" s="14">
        <v>3</v>
      </c>
      <c r="AA20" s="14">
        <v>0</v>
      </c>
      <c r="AB20" s="14">
        <v>0</v>
      </c>
      <c r="AC20" s="15">
        <f>SUM(C20:AB20)</f>
        <v>155</v>
      </c>
      <c r="AD20" s="117" t="s">
        <v>119</v>
      </c>
      <c r="AE20">
        <f>SUM(AC20:AC23)</f>
        <v>1146</v>
      </c>
    </row>
    <row r="21" spans="1:31" ht="35.25" customHeight="1" x14ac:dyDescent="0.25">
      <c r="A21" s="82"/>
      <c r="B21" s="1" t="s">
        <v>20</v>
      </c>
      <c r="C21" s="2">
        <v>34</v>
      </c>
      <c r="D21" s="2">
        <v>45</v>
      </c>
      <c r="E21" s="2">
        <v>22</v>
      </c>
      <c r="F21" s="2">
        <v>28</v>
      </c>
      <c r="G21" s="2">
        <v>25</v>
      </c>
      <c r="H21" s="2">
        <v>21</v>
      </c>
      <c r="I21" s="2">
        <v>35</v>
      </c>
      <c r="J21" s="2">
        <v>29</v>
      </c>
      <c r="K21" s="2">
        <v>16</v>
      </c>
      <c r="L21" s="2">
        <v>14</v>
      </c>
      <c r="M21" s="2">
        <v>28</v>
      </c>
      <c r="N21" s="2">
        <v>15</v>
      </c>
      <c r="O21" s="29">
        <v>17</v>
      </c>
      <c r="P21" s="2">
        <v>21</v>
      </c>
      <c r="Q21" s="2">
        <v>31</v>
      </c>
      <c r="R21" s="2">
        <v>38</v>
      </c>
      <c r="S21" s="2">
        <v>13</v>
      </c>
      <c r="T21" s="2">
        <v>54</v>
      </c>
      <c r="U21" s="2">
        <v>3</v>
      </c>
      <c r="V21" s="2">
        <v>25</v>
      </c>
      <c r="W21" s="2">
        <v>28</v>
      </c>
      <c r="X21" s="2">
        <v>17</v>
      </c>
      <c r="Y21" s="2">
        <v>13</v>
      </c>
      <c r="Z21" s="2">
        <v>10</v>
      </c>
      <c r="AA21" s="2">
        <v>0</v>
      </c>
      <c r="AB21" s="2">
        <v>1</v>
      </c>
      <c r="AC21" s="4">
        <f>SUM(C21:AB21)</f>
        <v>583</v>
      </c>
      <c r="AD21" s="118"/>
    </row>
    <row r="22" spans="1:31" ht="35.25" customHeight="1" x14ac:dyDescent="0.25">
      <c r="A22" s="82"/>
      <c r="B22" s="1" t="s">
        <v>21</v>
      </c>
      <c r="C22" s="2">
        <v>14</v>
      </c>
      <c r="D22" s="2">
        <v>23</v>
      </c>
      <c r="E22" s="2">
        <v>9</v>
      </c>
      <c r="F22" s="2">
        <v>10</v>
      </c>
      <c r="G22" s="2">
        <v>20</v>
      </c>
      <c r="H22" s="2">
        <v>9</v>
      </c>
      <c r="I22" s="2">
        <v>11</v>
      </c>
      <c r="J22" s="2">
        <v>19</v>
      </c>
      <c r="K22" s="2">
        <v>9</v>
      </c>
      <c r="L22" s="2">
        <v>17</v>
      </c>
      <c r="M22" s="2">
        <v>8</v>
      </c>
      <c r="N22" s="2">
        <v>12</v>
      </c>
      <c r="O22" s="29">
        <v>28</v>
      </c>
      <c r="P22" s="2">
        <v>13</v>
      </c>
      <c r="Q22" s="2">
        <v>15</v>
      </c>
      <c r="R22" s="2">
        <v>41</v>
      </c>
      <c r="S22" s="2">
        <v>6</v>
      </c>
      <c r="T22" s="2">
        <v>47</v>
      </c>
      <c r="U22" s="2">
        <v>1</v>
      </c>
      <c r="V22" s="2">
        <v>19</v>
      </c>
      <c r="W22" s="2">
        <v>20</v>
      </c>
      <c r="X22" s="2">
        <v>26</v>
      </c>
      <c r="Y22" s="2">
        <v>21</v>
      </c>
      <c r="Z22" s="2">
        <v>0</v>
      </c>
      <c r="AA22" s="2">
        <v>6</v>
      </c>
      <c r="AB22" s="2">
        <v>1</v>
      </c>
      <c r="AC22" s="4">
        <f>SUM(C22:AB22)</f>
        <v>405</v>
      </c>
      <c r="AD22" s="118"/>
    </row>
    <row r="23" spans="1:31" ht="35.25" customHeight="1" x14ac:dyDescent="0.25">
      <c r="A23" s="82"/>
      <c r="B23" s="1" t="s">
        <v>22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34">
        <v>1</v>
      </c>
      <c r="P23" s="2">
        <v>0</v>
      </c>
      <c r="Q23" s="2">
        <v>0</v>
      </c>
      <c r="R23" s="2">
        <v>0</v>
      </c>
      <c r="S23" s="2">
        <v>0</v>
      </c>
      <c r="T23" s="33">
        <v>1</v>
      </c>
      <c r="U23" s="2">
        <v>0</v>
      </c>
      <c r="V23" s="2">
        <v>0</v>
      </c>
      <c r="W23" s="2">
        <v>0</v>
      </c>
      <c r="X23" s="2">
        <v>0</v>
      </c>
      <c r="Y23" s="33">
        <v>1</v>
      </c>
      <c r="Z23" s="2">
        <v>0</v>
      </c>
      <c r="AA23" s="2">
        <v>0</v>
      </c>
      <c r="AB23" s="2">
        <v>0</v>
      </c>
      <c r="AC23" s="4">
        <f>SUM(C23:AB23)</f>
        <v>3</v>
      </c>
      <c r="AD23" s="118"/>
    </row>
    <row r="24" spans="1:31" ht="35.25" customHeight="1" x14ac:dyDescent="0.25">
      <c r="A24" s="82"/>
      <c r="B24" s="3" t="s">
        <v>23</v>
      </c>
      <c r="C24" s="8">
        <f>(C20+C21)/(C20+C21+C22+C23)*100</f>
        <v>75.862068965517238</v>
      </c>
      <c r="D24" s="8">
        <f t="shared" ref="D24:AC24" si="7">(D20+D21)/(D20+D21+D22+D23)*100</f>
        <v>69.333333333333343</v>
      </c>
      <c r="E24" s="8">
        <f t="shared" si="7"/>
        <v>75.675675675675677</v>
      </c>
      <c r="F24" s="8">
        <f t="shared" si="7"/>
        <v>76.744186046511629</v>
      </c>
      <c r="G24" s="8">
        <f t="shared" si="7"/>
        <v>61.53846153846154</v>
      </c>
      <c r="H24" s="8">
        <f t="shared" si="7"/>
        <v>75</v>
      </c>
      <c r="I24" s="8">
        <f t="shared" si="7"/>
        <v>78.84615384615384</v>
      </c>
      <c r="J24" s="8">
        <f t="shared" si="7"/>
        <v>68.333333333333329</v>
      </c>
      <c r="K24" s="8">
        <f t="shared" si="7"/>
        <v>70.967741935483872</v>
      </c>
      <c r="L24" s="8">
        <f t="shared" si="7"/>
        <v>46.875</v>
      </c>
      <c r="M24" s="8">
        <f t="shared" si="7"/>
        <v>82.978723404255319</v>
      </c>
      <c r="N24" s="8">
        <f t="shared" si="7"/>
        <v>61.29032258064516</v>
      </c>
      <c r="O24" s="8">
        <f t="shared" si="7"/>
        <v>43.137254901960787</v>
      </c>
      <c r="P24" s="8">
        <f t="shared" si="7"/>
        <v>65.789473684210535</v>
      </c>
      <c r="Q24" s="8">
        <f t="shared" si="7"/>
        <v>71.15384615384616</v>
      </c>
      <c r="R24" s="8">
        <f t="shared" si="7"/>
        <v>54.945054945054949</v>
      </c>
      <c r="S24" s="8">
        <f t="shared" si="7"/>
        <v>78.571428571428569</v>
      </c>
      <c r="T24" s="8">
        <f t="shared" si="7"/>
        <v>59.322033898305079</v>
      </c>
      <c r="U24" s="8">
        <f t="shared" si="7"/>
        <v>87.5</v>
      </c>
      <c r="V24" s="8">
        <f t="shared" si="7"/>
        <v>61.224489795918366</v>
      </c>
      <c r="W24" s="8">
        <f t="shared" si="7"/>
        <v>61.53846153846154</v>
      </c>
      <c r="X24" s="8">
        <f t="shared" si="7"/>
        <v>44.680851063829785</v>
      </c>
      <c r="Y24" s="8">
        <f t="shared" si="7"/>
        <v>40.54054054054054</v>
      </c>
      <c r="Z24" s="8">
        <f t="shared" si="7"/>
        <v>100</v>
      </c>
      <c r="AA24" s="8">
        <f t="shared" si="7"/>
        <v>0</v>
      </c>
      <c r="AB24" s="8">
        <f t="shared" si="7"/>
        <v>50</v>
      </c>
      <c r="AC24" s="9">
        <f t="shared" si="7"/>
        <v>64.397905759162299</v>
      </c>
      <c r="AD24" s="118"/>
    </row>
    <row r="25" spans="1:31" ht="35.25" customHeight="1" x14ac:dyDescent="0.25">
      <c r="A25" s="82"/>
      <c r="B25" s="56" t="s">
        <v>24</v>
      </c>
      <c r="C25" s="59">
        <f>((C20*5)+(C21*4)+(C22*3)+(C23*2))/(C20+C21+C22+C23)</f>
        <v>3.9310344827586206</v>
      </c>
      <c r="D25" s="59">
        <f t="shared" ref="D25:AC25" si="8">((D20*5)+(D21*4)+(D22*3)+(D23*2))/(D20+D21+D22+D23)</f>
        <v>3.7866666666666666</v>
      </c>
      <c r="E25" s="59">
        <f t="shared" si="8"/>
        <v>3.9189189189189189</v>
      </c>
      <c r="F25" s="59">
        <f t="shared" si="8"/>
        <v>3.8837209302325579</v>
      </c>
      <c r="G25" s="59">
        <f t="shared" si="8"/>
        <v>3.75</v>
      </c>
      <c r="H25" s="59">
        <f t="shared" si="8"/>
        <v>3.9166666666666665</v>
      </c>
      <c r="I25" s="59">
        <f t="shared" si="8"/>
        <v>3.9038461538461537</v>
      </c>
      <c r="J25" s="59">
        <f t="shared" si="8"/>
        <v>3.8833333333333333</v>
      </c>
      <c r="K25" s="59">
        <f t="shared" si="8"/>
        <v>3.903225806451613</v>
      </c>
      <c r="L25" s="59">
        <f t="shared" si="8"/>
        <v>3.5</v>
      </c>
      <c r="M25" s="59">
        <f t="shared" si="8"/>
        <v>4.0638297872340425</v>
      </c>
      <c r="N25" s="59">
        <f t="shared" si="8"/>
        <v>3.7419354838709675</v>
      </c>
      <c r="O25" s="59">
        <f t="shared" si="8"/>
        <v>3.5098039215686274</v>
      </c>
      <c r="P25" s="59">
        <f t="shared" si="8"/>
        <v>3.763157894736842</v>
      </c>
      <c r="Q25" s="59">
        <f t="shared" si="8"/>
        <v>3.8269230769230771</v>
      </c>
      <c r="R25" s="59">
        <f t="shared" si="8"/>
        <v>3.6813186813186811</v>
      </c>
      <c r="S25" s="59">
        <f t="shared" si="8"/>
        <v>4.1071428571428568</v>
      </c>
      <c r="T25" s="59">
        <f t="shared" si="8"/>
        <v>3.7203389830508473</v>
      </c>
      <c r="U25" s="59">
        <f t="shared" si="8"/>
        <v>4.375</v>
      </c>
      <c r="V25" s="59">
        <f t="shared" si="8"/>
        <v>3.7142857142857144</v>
      </c>
      <c r="W25" s="59">
        <f t="shared" si="8"/>
        <v>3.6923076923076925</v>
      </c>
      <c r="X25" s="59">
        <f t="shared" si="8"/>
        <v>3.5319148936170213</v>
      </c>
      <c r="Y25" s="59">
        <f t="shared" si="8"/>
        <v>3.4324324324324325</v>
      </c>
      <c r="Z25" s="59">
        <f t="shared" si="8"/>
        <v>4.2307692307692308</v>
      </c>
      <c r="AA25" s="59">
        <f t="shared" si="8"/>
        <v>3</v>
      </c>
      <c r="AB25" s="59">
        <f>((AB20*5)+(AB21*4)+(AB22*3)+(AB23*2))/(AB20+AB21+AB22+AB23)</f>
        <v>3.5</v>
      </c>
      <c r="AC25" s="57">
        <f t="shared" si="8"/>
        <v>3.7766143106457242</v>
      </c>
      <c r="AD25" s="118"/>
    </row>
    <row r="26" spans="1:31" ht="35.25" customHeight="1" thickBot="1" x14ac:dyDescent="0.3">
      <c r="A26" s="82"/>
      <c r="B26" s="3" t="s">
        <v>25</v>
      </c>
      <c r="C26" s="8">
        <f>C24</f>
        <v>75.862068965517238</v>
      </c>
      <c r="D26" s="8">
        <f t="shared" ref="D26:AC26" si="9">D24</f>
        <v>69.333333333333343</v>
      </c>
      <c r="E26" s="8">
        <f t="shared" si="9"/>
        <v>75.675675675675677</v>
      </c>
      <c r="F26" s="8">
        <f t="shared" si="9"/>
        <v>76.744186046511629</v>
      </c>
      <c r="G26" s="8">
        <f t="shared" si="9"/>
        <v>61.53846153846154</v>
      </c>
      <c r="H26" s="8">
        <f t="shared" si="9"/>
        <v>75</v>
      </c>
      <c r="I26" s="8">
        <f t="shared" si="9"/>
        <v>78.84615384615384</v>
      </c>
      <c r="J26" s="8">
        <f t="shared" si="9"/>
        <v>68.333333333333329</v>
      </c>
      <c r="K26" s="8">
        <f t="shared" si="9"/>
        <v>70.967741935483872</v>
      </c>
      <c r="L26" s="8">
        <f t="shared" si="9"/>
        <v>46.875</v>
      </c>
      <c r="M26" s="8">
        <f t="shared" si="9"/>
        <v>82.978723404255319</v>
      </c>
      <c r="N26" s="8">
        <f t="shared" si="9"/>
        <v>61.29032258064516</v>
      </c>
      <c r="O26" s="8">
        <f t="shared" si="9"/>
        <v>43.137254901960787</v>
      </c>
      <c r="P26" s="8">
        <f t="shared" si="9"/>
        <v>65.789473684210535</v>
      </c>
      <c r="Q26" s="8">
        <f t="shared" si="9"/>
        <v>71.15384615384616</v>
      </c>
      <c r="R26" s="8">
        <f t="shared" si="9"/>
        <v>54.945054945054949</v>
      </c>
      <c r="S26" s="8">
        <f t="shared" si="9"/>
        <v>78.571428571428569</v>
      </c>
      <c r="T26" s="8">
        <f t="shared" si="9"/>
        <v>59.322033898305079</v>
      </c>
      <c r="U26" s="8">
        <f t="shared" si="9"/>
        <v>87.5</v>
      </c>
      <c r="V26" s="8">
        <f t="shared" si="9"/>
        <v>61.224489795918366</v>
      </c>
      <c r="W26" s="8">
        <f t="shared" si="9"/>
        <v>61.53846153846154</v>
      </c>
      <c r="X26" s="8">
        <f t="shared" si="9"/>
        <v>44.680851063829785</v>
      </c>
      <c r="Y26" s="8">
        <f t="shared" si="9"/>
        <v>40.54054054054054</v>
      </c>
      <c r="Z26" s="8">
        <f t="shared" si="9"/>
        <v>100</v>
      </c>
      <c r="AA26" s="8">
        <f t="shared" si="9"/>
        <v>0</v>
      </c>
      <c r="AB26" s="8">
        <f t="shared" si="9"/>
        <v>50</v>
      </c>
      <c r="AC26" s="32">
        <f t="shared" si="9"/>
        <v>64.397905759162299</v>
      </c>
      <c r="AD26" s="118"/>
    </row>
    <row r="27" spans="1:31" ht="35.25" customHeight="1" thickTop="1" x14ac:dyDescent="0.25">
      <c r="A27" s="83" t="s">
        <v>118</v>
      </c>
      <c r="B27" s="13" t="s">
        <v>26</v>
      </c>
      <c r="C27" s="14">
        <v>5</v>
      </c>
      <c r="D27" s="14">
        <v>10</v>
      </c>
      <c r="E27" s="14">
        <v>4</v>
      </c>
      <c r="F27" s="14">
        <v>2</v>
      </c>
      <c r="G27" s="14">
        <v>3</v>
      </c>
      <c r="H27" s="14">
        <v>3</v>
      </c>
      <c r="I27" s="14">
        <v>15</v>
      </c>
      <c r="J27" s="14">
        <v>3</v>
      </c>
      <c r="K27" s="14">
        <v>6</v>
      </c>
      <c r="L27" s="14">
        <v>1</v>
      </c>
      <c r="M27" s="14">
        <v>4</v>
      </c>
      <c r="N27" s="14">
        <v>1</v>
      </c>
      <c r="O27" s="28">
        <v>3</v>
      </c>
      <c r="P27" s="14">
        <v>2</v>
      </c>
      <c r="Q27" s="14">
        <v>6</v>
      </c>
      <c r="R27" s="14">
        <v>15</v>
      </c>
      <c r="S27" s="14">
        <v>6</v>
      </c>
      <c r="T27" s="14">
        <v>5</v>
      </c>
      <c r="U27" s="14">
        <v>1</v>
      </c>
      <c r="V27" s="14">
        <v>2</v>
      </c>
      <c r="W27" s="14">
        <v>1</v>
      </c>
      <c r="X27" s="14">
        <v>1</v>
      </c>
      <c r="Y27" s="14">
        <v>1</v>
      </c>
      <c r="Z27" s="14">
        <v>9</v>
      </c>
      <c r="AA27" s="14"/>
      <c r="AB27" s="14"/>
      <c r="AC27" s="15">
        <v>109</v>
      </c>
      <c r="AD27" s="119" t="s">
        <v>118</v>
      </c>
      <c r="AE27">
        <f>SUM(AC27:AC30)</f>
        <v>185</v>
      </c>
    </row>
    <row r="28" spans="1:31" ht="35.25" customHeight="1" x14ac:dyDescent="0.25">
      <c r="A28" s="84"/>
      <c r="B28" s="1" t="s">
        <v>27</v>
      </c>
      <c r="C28" s="2">
        <v>4</v>
      </c>
      <c r="D28" s="2">
        <v>3</v>
      </c>
      <c r="E28" s="2">
        <v>1</v>
      </c>
      <c r="F28" s="2">
        <v>2</v>
      </c>
      <c r="G28" s="2">
        <v>1</v>
      </c>
      <c r="H28" s="2">
        <v>0</v>
      </c>
      <c r="I28" s="2">
        <v>1</v>
      </c>
      <c r="J28" s="2">
        <v>3</v>
      </c>
      <c r="K28" s="2">
        <v>2</v>
      </c>
      <c r="L28" s="2">
        <v>3</v>
      </c>
      <c r="M28" s="2">
        <v>2</v>
      </c>
      <c r="N28" s="2">
        <v>2</v>
      </c>
      <c r="O28" s="29">
        <v>1</v>
      </c>
      <c r="P28" s="2">
        <v>3</v>
      </c>
      <c r="Q28" s="2">
        <v>2</v>
      </c>
      <c r="R28" s="2">
        <v>7</v>
      </c>
      <c r="S28" s="2">
        <v>8</v>
      </c>
      <c r="T28" s="2">
        <v>1</v>
      </c>
      <c r="U28" s="2">
        <v>1</v>
      </c>
      <c r="V28" s="2">
        <v>2</v>
      </c>
      <c r="W28" s="2">
        <v>0</v>
      </c>
      <c r="X28" s="2">
        <v>3</v>
      </c>
      <c r="Y28" s="2">
        <v>1</v>
      </c>
      <c r="Z28" s="2">
        <v>3</v>
      </c>
      <c r="AA28" s="2"/>
      <c r="AB28" s="2"/>
      <c r="AC28" s="4">
        <v>55</v>
      </c>
      <c r="AD28" s="120"/>
      <c r="AE28" s="22"/>
    </row>
    <row r="29" spans="1:31" ht="35.25" customHeight="1" x14ac:dyDescent="0.25">
      <c r="A29" s="84"/>
      <c r="B29" s="1" t="s">
        <v>28</v>
      </c>
      <c r="C29" s="2">
        <v>3</v>
      </c>
      <c r="D29" s="2">
        <v>2</v>
      </c>
      <c r="E29" s="2">
        <v>0</v>
      </c>
      <c r="F29" s="2">
        <v>1</v>
      </c>
      <c r="G29" s="2">
        <v>1</v>
      </c>
      <c r="H29" s="2">
        <v>0</v>
      </c>
      <c r="I29" s="2">
        <v>0</v>
      </c>
      <c r="J29" s="2">
        <v>3</v>
      </c>
      <c r="K29" s="2">
        <v>1</v>
      </c>
      <c r="L29" s="2">
        <v>0</v>
      </c>
      <c r="M29" s="2">
        <v>3</v>
      </c>
      <c r="N29" s="2">
        <v>0</v>
      </c>
      <c r="O29" s="29">
        <v>1</v>
      </c>
      <c r="P29" s="2">
        <v>0</v>
      </c>
      <c r="Q29" s="2">
        <v>1</v>
      </c>
      <c r="R29" s="2">
        <v>2</v>
      </c>
      <c r="S29" s="2">
        <v>0</v>
      </c>
      <c r="T29" s="2">
        <v>1</v>
      </c>
      <c r="U29" s="2">
        <v>1</v>
      </c>
      <c r="V29" s="2">
        <v>1</v>
      </c>
      <c r="W29" s="2">
        <v>0</v>
      </c>
      <c r="X29" s="2">
        <v>0</v>
      </c>
      <c r="Y29" s="2">
        <v>0</v>
      </c>
      <c r="Z29" s="2">
        <v>0</v>
      </c>
      <c r="AA29" s="2"/>
      <c r="AB29" s="2"/>
      <c r="AC29" s="4">
        <v>21</v>
      </c>
      <c r="AD29" s="120"/>
    </row>
    <row r="30" spans="1:31" ht="35.25" customHeight="1" x14ac:dyDescent="0.25">
      <c r="A30" s="84"/>
      <c r="B30" s="1" t="s">
        <v>29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9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/>
      <c r="AB30" s="2"/>
      <c r="AC30" s="5">
        <v>0</v>
      </c>
      <c r="AD30" s="120"/>
    </row>
    <row r="31" spans="1:31" ht="36.75" customHeight="1" x14ac:dyDescent="0.25">
      <c r="A31" s="84"/>
      <c r="B31" s="3" t="s">
        <v>30</v>
      </c>
      <c r="C31" s="8">
        <f>(C27+C28)/(C27+C28+C29+C30)*100</f>
        <v>75</v>
      </c>
      <c r="D31" s="8">
        <f t="shared" ref="D31:Z31" si="10">(D27+D28)/(D27+D28+D29+D30)*100</f>
        <v>86.666666666666671</v>
      </c>
      <c r="E31" s="8">
        <f t="shared" si="10"/>
        <v>100</v>
      </c>
      <c r="F31" s="8">
        <f t="shared" si="10"/>
        <v>80</v>
      </c>
      <c r="G31" s="8">
        <f t="shared" si="10"/>
        <v>80</v>
      </c>
      <c r="H31" s="8">
        <f t="shared" si="10"/>
        <v>100</v>
      </c>
      <c r="I31" s="8">
        <f t="shared" si="10"/>
        <v>100</v>
      </c>
      <c r="J31" s="8">
        <f t="shared" si="10"/>
        <v>66.666666666666657</v>
      </c>
      <c r="K31" s="8">
        <f t="shared" si="10"/>
        <v>88.888888888888886</v>
      </c>
      <c r="L31" s="8">
        <f t="shared" si="10"/>
        <v>100</v>
      </c>
      <c r="M31" s="8">
        <f t="shared" si="10"/>
        <v>66.666666666666657</v>
      </c>
      <c r="N31" s="8">
        <f t="shared" si="10"/>
        <v>100</v>
      </c>
      <c r="O31" s="8">
        <f t="shared" si="10"/>
        <v>80</v>
      </c>
      <c r="P31" s="8">
        <f t="shared" si="10"/>
        <v>100</v>
      </c>
      <c r="Q31" s="8">
        <f t="shared" si="10"/>
        <v>88.888888888888886</v>
      </c>
      <c r="R31" s="8">
        <f t="shared" si="10"/>
        <v>91.666666666666657</v>
      </c>
      <c r="S31" s="8">
        <f t="shared" si="10"/>
        <v>100</v>
      </c>
      <c r="T31" s="8">
        <f t="shared" si="10"/>
        <v>85.714285714285708</v>
      </c>
      <c r="U31" s="8">
        <f t="shared" si="10"/>
        <v>66.666666666666657</v>
      </c>
      <c r="V31" s="8">
        <f t="shared" si="10"/>
        <v>80</v>
      </c>
      <c r="W31" s="8">
        <f t="shared" si="10"/>
        <v>100</v>
      </c>
      <c r="X31" s="8">
        <f t="shared" si="10"/>
        <v>100</v>
      </c>
      <c r="Y31" s="8">
        <v>0</v>
      </c>
      <c r="Z31" s="8">
        <f t="shared" si="10"/>
        <v>100</v>
      </c>
      <c r="AA31" s="8"/>
      <c r="AB31" s="8"/>
      <c r="AC31" s="9">
        <f>(AC27+AC28)/(AC27+AC28+AC29+AC30)*100</f>
        <v>88.64864864864866</v>
      </c>
      <c r="AD31" s="120"/>
    </row>
    <row r="32" spans="1:31" ht="35.25" customHeight="1" x14ac:dyDescent="0.25">
      <c r="A32" s="84"/>
      <c r="B32" s="54" t="s">
        <v>31</v>
      </c>
      <c r="C32" s="60">
        <f>((C27*5)+(C28*4)+(C29*3)+(C30*2))/(C27+C28+C29+C30)</f>
        <v>4.166666666666667</v>
      </c>
      <c r="D32" s="60">
        <f t="shared" ref="D32:AC32" si="11">((D27*5)+(D28*4)+(D29*3)+(D30*2))/(D27+D28+D29+D30)</f>
        <v>4.5333333333333332</v>
      </c>
      <c r="E32" s="60">
        <f t="shared" si="11"/>
        <v>4.8</v>
      </c>
      <c r="F32" s="60">
        <f t="shared" si="11"/>
        <v>4.2</v>
      </c>
      <c r="G32" s="60">
        <f t="shared" si="11"/>
        <v>4.4000000000000004</v>
      </c>
      <c r="H32" s="60">
        <f t="shared" si="11"/>
        <v>5</v>
      </c>
      <c r="I32" s="60">
        <f t="shared" si="11"/>
        <v>4.9375</v>
      </c>
      <c r="J32" s="60">
        <f t="shared" si="11"/>
        <v>4</v>
      </c>
      <c r="K32" s="60">
        <f t="shared" si="11"/>
        <v>4.5555555555555554</v>
      </c>
      <c r="L32" s="60">
        <f t="shared" si="11"/>
        <v>4.25</v>
      </c>
      <c r="M32" s="60">
        <f t="shared" si="11"/>
        <v>4.1111111111111107</v>
      </c>
      <c r="N32" s="60">
        <f t="shared" si="11"/>
        <v>4.333333333333333</v>
      </c>
      <c r="O32" s="60">
        <f t="shared" si="11"/>
        <v>4.4000000000000004</v>
      </c>
      <c r="P32" s="60">
        <f t="shared" si="11"/>
        <v>4.4000000000000004</v>
      </c>
      <c r="Q32" s="60">
        <f t="shared" si="11"/>
        <v>4.5555555555555554</v>
      </c>
      <c r="R32" s="60">
        <f t="shared" si="11"/>
        <v>4.541666666666667</v>
      </c>
      <c r="S32" s="60">
        <f t="shared" si="11"/>
        <v>4.4285714285714288</v>
      </c>
      <c r="T32" s="60">
        <f t="shared" si="11"/>
        <v>4.5714285714285712</v>
      </c>
      <c r="U32" s="60">
        <f t="shared" si="11"/>
        <v>4</v>
      </c>
      <c r="V32" s="60">
        <f t="shared" si="11"/>
        <v>4.2</v>
      </c>
      <c r="W32" s="60">
        <f t="shared" si="11"/>
        <v>5</v>
      </c>
      <c r="X32" s="60">
        <f t="shared" si="11"/>
        <v>4.25</v>
      </c>
      <c r="Y32" s="60">
        <v>0</v>
      </c>
      <c r="Z32" s="60">
        <f t="shared" si="11"/>
        <v>4.75</v>
      </c>
      <c r="AA32" s="60"/>
      <c r="AB32" s="60"/>
      <c r="AC32" s="55">
        <f t="shared" si="11"/>
        <v>4.4756756756756753</v>
      </c>
      <c r="AD32" s="120"/>
    </row>
    <row r="33" spans="1:31" ht="35.25" customHeight="1" thickBot="1" x14ac:dyDescent="0.3">
      <c r="A33" s="84"/>
      <c r="B33" s="3" t="s">
        <v>32</v>
      </c>
      <c r="C33" s="8">
        <f>(C27+C28)/(C27+C28+C29+C30)*100</f>
        <v>75</v>
      </c>
      <c r="D33" s="8">
        <f t="shared" ref="D33:AC33" si="12">(D27+D28)/(D27+D28+D29+D30)*100</f>
        <v>86.666666666666671</v>
      </c>
      <c r="E33" s="8">
        <f t="shared" si="12"/>
        <v>100</v>
      </c>
      <c r="F33" s="8">
        <f t="shared" si="12"/>
        <v>80</v>
      </c>
      <c r="G33" s="8">
        <f t="shared" si="12"/>
        <v>80</v>
      </c>
      <c r="H33" s="8">
        <f t="shared" si="12"/>
        <v>100</v>
      </c>
      <c r="I33" s="8">
        <f t="shared" si="12"/>
        <v>100</v>
      </c>
      <c r="J33" s="8">
        <f t="shared" si="12"/>
        <v>66.666666666666657</v>
      </c>
      <c r="K33" s="8">
        <f t="shared" si="12"/>
        <v>88.888888888888886</v>
      </c>
      <c r="L33" s="8">
        <f t="shared" si="12"/>
        <v>100</v>
      </c>
      <c r="M33" s="8">
        <f t="shared" si="12"/>
        <v>66.666666666666657</v>
      </c>
      <c r="N33" s="8">
        <f t="shared" si="12"/>
        <v>100</v>
      </c>
      <c r="O33" s="8">
        <f t="shared" si="12"/>
        <v>80</v>
      </c>
      <c r="P33" s="8">
        <f t="shared" si="12"/>
        <v>100</v>
      </c>
      <c r="Q33" s="8">
        <f t="shared" si="12"/>
        <v>88.888888888888886</v>
      </c>
      <c r="R33" s="8">
        <f t="shared" si="12"/>
        <v>91.666666666666657</v>
      </c>
      <c r="S33" s="8">
        <f t="shared" si="12"/>
        <v>100</v>
      </c>
      <c r="T33" s="8">
        <f t="shared" si="12"/>
        <v>85.714285714285708</v>
      </c>
      <c r="U33" s="8">
        <f t="shared" si="12"/>
        <v>66.666666666666657</v>
      </c>
      <c r="V33" s="8">
        <f t="shared" si="12"/>
        <v>80</v>
      </c>
      <c r="W33" s="8">
        <f t="shared" si="12"/>
        <v>100</v>
      </c>
      <c r="X33" s="8">
        <f t="shared" si="12"/>
        <v>100</v>
      </c>
      <c r="Y33" s="8">
        <v>0</v>
      </c>
      <c r="Z33" s="8">
        <f t="shared" si="12"/>
        <v>100</v>
      </c>
      <c r="AA33" s="8"/>
      <c r="AB33" s="8"/>
      <c r="AC33" s="9">
        <f t="shared" si="12"/>
        <v>88.64864864864866</v>
      </c>
      <c r="AD33" s="120"/>
    </row>
    <row r="34" spans="1:31" ht="35.25" customHeight="1" thickTop="1" x14ac:dyDescent="0.25">
      <c r="A34" s="85" t="s">
        <v>117</v>
      </c>
      <c r="B34" s="13" t="s">
        <v>54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6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>
        <v>0</v>
      </c>
      <c r="Y34" s="14"/>
      <c r="Z34" s="14"/>
      <c r="AA34" s="14"/>
      <c r="AB34" s="14"/>
      <c r="AC34" s="15">
        <v>0</v>
      </c>
      <c r="AD34" s="113" t="s">
        <v>117</v>
      </c>
      <c r="AE34">
        <f>SUM(AC34:AC37)</f>
        <v>1</v>
      </c>
    </row>
    <row r="35" spans="1:31" ht="35.25" customHeight="1" x14ac:dyDescent="0.25">
      <c r="A35" s="86"/>
      <c r="B35" s="1" t="s">
        <v>55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17"/>
      <c r="N35" s="2"/>
      <c r="O35" s="2"/>
      <c r="P35" s="2"/>
      <c r="Q35" s="2"/>
      <c r="R35" s="2"/>
      <c r="S35" s="2"/>
      <c r="T35" s="2"/>
      <c r="U35" s="2"/>
      <c r="V35" s="2"/>
      <c r="W35" s="2"/>
      <c r="X35" s="2">
        <v>1</v>
      </c>
      <c r="Y35" s="2"/>
      <c r="Z35" s="2"/>
      <c r="AA35" s="2"/>
      <c r="AB35" s="2"/>
      <c r="AC35" s="4">
        <v>0</v>
      </c>
      <c r="AD35" s="114"/>
    </row>
    <row r="36" spans="1:31" ht="35.25" customHeight="1" x14ac:dyDescent="0.25">
      <c r="A36" s="86"/>
      <c r="B36" s="1" t="s">
        <v>56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17"/>
      <c r="N36" s="2"/>
      <c r="O36" s="2"/>
      <c r="P36" s="2"/>
      <c r="Q36" s="2"/>
      <c r="R36" s="2"/>
      <c r="S36" s="2"/>
      <c r="T36" s="2"/>
      <c r="U36" s="2"/>
      <c r="V36" s="2"/>
      <c r="W36" s="2"/>
      <c r="X36" s="2">
        <v>0</v>
      </c>
      <c r="Y36" s="2"/>
      <c r="Z36" s="2"/>
      <c r="AA36" s="2"/>
      <c r="AB36" s="2"/>
      <c r="AC36" s="4">
        <v>1</v>
      </c>
      <c r="AD36" s="114"/>
    </row>
    <row r="37" spans="1:31" ht="35.25" customHeight="1" x14ac:dyDescent="0.25">
      <c r="A37" s="86"/>
      <c r="B37" s="1" t="s">
        <v>57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17"/>
      <c r="N37" s="2"/>
      <c r="O37" s="2"/>
      <c r="P37" s="2"/>
      <c r="Q37" s="2"/>
      <c r="R37" s="2"/>
      <c r="S37" s="2"/>
      <c r="T37" s="2"/>
      <c r="U37" s="2"/>
      <c r="V37" s="2"/>
      <c r="W37" s="2"/>
      <c r="X37" s="2">
        <v>0</v>
      </c>
      <c r="Y37" s="2"/>
      <c r="Z37" s="2"/>
      <c r="AA37" s="2"/>
      <c r="AB37" s="2"/>
      <c r="AC37" s="4">
        <v>0</v>
      </c>
      <c r="AD37" s="114"/>
    </row>
    <row r="38" spans="1:31" ht="35.25" customHeight="1" x14ac:dyDescent="0.25">
      <c r="A38" s="86"/>
      <c r="B38" s="3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8"/>
      <c r="N38" s="2"/>
      <c r="O38" s="2"/>
      <c r="P38" s="2"/>
      <c r="Q38" s="2"/>
      <c r="R38" s="2"/>
      <c r="S38" s="2"/>
      <c r="T38" s="2"/>
      <c r="U38" s="2"/>
      <c r="V38" s="2"/>
      <c r="W38" s="8"/>
      <c r="X38" s="8">
        <f t="shared" ref="X38" si="13">(X34+X35)/(X34+X35+X36+X37)*100</f>
        <v>100</v>
      </c>
      <c r="Y38" s="2"/>
      <c r="Z38" s="2"/>
      <c r="AA38" s="2"/>
      <c r="AB38" s="2"/>
      <c r="AC38" s="4">
        <v>100</v>
      </c>
      <c r="AD38" s="114"/>
    </row>
    <row r="39" spans="1:31" ht="35.25" customHeight="1" x14ac:dyDescent="0.25">
      <c r="A39" s="86"/>
      <c r="B39" s="38" t="s">
        <v>59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51"/>
      <c r="O39" s="51"/>
      <c r="P39" s="51"/>
      <c r="Q39" s="51"/>
      <c r="R39" s="51"/>
      <c r="S39" s="51"/>
      <c r="T39" s="51"/>
      <c r="U39" s="51"/>
      <c r="V39" s="51"/>
      <c r="W39" s="39"/>
      <c r="X39" s="58">
        <f t="shared" ref="X39" si="14">((X34*5)+(X35*4)+(X36*3)+(X37*2))/(X34+X35+X36+X37)</f>
        <v>4</v>
      </c>
      <c r="Y39" s="51"/>
      <c r="Z39" s="51"/>
      <c r="AA39" s="51"/>
      <c r="AB39" s="51"/>
      <c r="AC39" s="53">
        <v>4</v>
      </c>
      <c r="AD39" s="114"/>
    </row>
    <row r="40" spans="1:31" ht="35.25" customHeight="1" thickBot="1" x14ac:dyDescent="0.3">
      <c r="A40" s="86"/>
      <c r="B40" s="3" t="s">
        <v>60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8"/>
      <c r="N40" s="2"/>
      <c r="O40" s="2"/>
      <c r="P40" s="2"/>
      <c r="Q40" s="2"/>
      <c r="R40" s="2"/>
      <c r="S40" s="2"/>
      <c r="T40" s="2"/>
      <c r="U40" s="2"/>
      <c r="V40" s="2"/>
      <c r="W40" s="8"/>
      <c r="X40" s="8">
        <f t="shared" ref="X40" si="15">(X34+X35)/(X34+X35+X36+X37)*100</f>
        <v>100</v>
      </c>
      <c r="Y40" s="2"/>
      <c r="Z40" s="2"/>
      <c r="AA40" s="2"/>
      <c r="AB40" s="2"/>
      <c r="AC40" s="4">
        <v>100</v>
      </c>
      <c r="AD40" s="114"/>
    </row>
    <row r="41" spans="1:31" ht="35.25" customHeight="1" thickTop="1" x14ac:dyDescent="0.25">
      <c r="A41" s="87" t="s">
        <v>116</v>
      </c>
      <c r="B41" s="13" t="s">
        <v>33</v>
      </c>
      <c r="C41" s="14">
        <v>1</v>
      </c>
      <c r="D41" s="14">
        <v>3</v>
      </c>
      <c r="E41" s="14">
        <v>0</v>
      </c>
      <c r="F41" s="14">
        <v>0</v>
      </c>
      <c r="G41" s="14">
        <v>0</v>
      </c>
      <c r="H41" s="14">
        <v>1</v>
      </c>
      <c r="I41" s="14">
        <v>1</v>
      </c>
      <c r="J41" s="14">
        <v>0</v>
      </c>
      <c r="K41" s="14">
        <v>8</v>
      </c>
      <c r="L41" s="14">
        <v>0</v>
      </c>
      <c r="M41" s="14">
        <v>2</v>
      </c>
      <c r="N41" s="14">
        <v>1</v>
      </c>
      <c r="O41" s="28"/>
      <c r="P41" s="14">
        <v>0</v>
      </c>
      <c r="Q41" s="14">
        <v>2</v>
      </c>
      <c r="R41" s="14">
        <v>1</v>
      </c>
      <c r="S41" s="14">
        <v>1</v>
      </c>
      <c r="T41" s="14"/>
      <c r="U41" s="14">
        <v>0</v>
      </c>
      <c r="V41" s="14">
        <v>0</v>
      </c>
      <c r="W41" s="14">
        <v>0</v>
      </c>
      <c r="X41" s="14">
        <v>1</v>
      </c>
      <c r="Y41" s="14">
        <v>0</v>
      </c>
      <c r="Z41" s="14">
        <v>1</v>
      </c>
      <c r="AA41" s="14">
        <v>0</v>
      </c>
      <c r="AB41" s="14"/>
      <c r="AC41" s="15">
        <f>SUM(C41:AB41)</f>
        <v>23</v>
      </c>
      <c r="AD41" s="111" t="s">
        <v>116</v>
      </c>
      <c r="AE41">
        <f>SUM(AC41:AC44)</f>
        <v>138</v>
      </c>
    </row>
    <row r="42" spans="1:31" ht="35.25" customHeight="1" x14ac:dyDescent="0.25">
      <c r="A42" s="88"/>
      <c r="B42" s="1" t="s">
        <v>34</v>
      </c>
      <c r="C42" s="2">
        <v>10</v>
      </c>
      <c r="D42" s="2">
        <v>6</v>
      </c>
      <c r="E42" s="2">
        <v>2</v>
      </c>
      <c r="F42" s="2">
        <v>0</v>
      </c>
      <c r="G42" s="2">
        <v>2</v>
      </c>
      <c r="H42" s="2">
        <v>1</v>
      </c>
      <c r="I42" s="2">
        <v>7</v>
      </c>
      <c r="J42" s="2">
        <v>5</v>
      </c>
      <c r="K42" s="2">
        <v>7</v>
      </c>
      <c r="L42" s="2">
        <v>1</v>
      </c>
      <c r="M42" s="2">
        <v>4</v>
      </c>
      <c r="N42" s="2">
        <v>2</v>
      </c>
      <c r="O42" s="29"/>
      <c r="P42" s="2">
        <v>2</v>
      </c>
      <c r="Q42" s="2">
        <v>0</v>
      </c>
      <c r="R42" s="2">
        <v>3</v>
      </c>
      <c r="S42" s="2">
        <v>9</v>
      </c>
      <c r="T42" s="2">
        <v>3</v>
      </c>
      <c r="U42" s="2">
        <v>4</v>
      </c>
      <c r="V42" s="2">
        <v>3</v>
      </c>
      <c r="W42" s="2">
        <v>2</v>
      </c>
      <c r="X42" s="2">
        <v>2</v>
      </c>
      <c r="Y42" s="2">
        <v>1</v>
      </c>
      <c r="Z42" s="2">
        <v>2</v>
      </c>
      <c r="AA42" s="2">
        <v>0</v>
      </c>
      <c r="AB42" s="2"/>
      <c r="AC42" s="4">
        <f>SUM(C42:AB42)</f>
        <v>78</v>
      </c>
      <c r="AD42" s="112"/>
    </row>
    <row r="43" spans="1:31" ht="35.25" customHeight="1" x14ac:dyDescent="0.25">
      <c r="A43" s="88"/>
      <c r="B43" s="1" t="s">
        <v>35</v>
      </c>
      <c r="C43" s="2">
        <v>6</v>
      </c>
      <c r="D43" s="2">
        <v>0</v>
      </c>
      <c r="E43" s="2">
        <v>0</v>
      </c>
      <c r="F43" s="2">
        <v>2</v>
      </c>
      <c r="G43" s="2">
        <v>2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1</v>
      </c>
      <c r="N43" s="2">
        <v>1</v>
      </c>
      <c r="O43" s="29"/>
      <c r="P43" s="2">
        <v>7</v>
      </c>
      <c r="Q43" s="2">
        <v>0</v>
      </c>
      <c r="R43" s="2">
        <v>2</v>
      </c>
      <c r="S43" s="2">
        <v>4</v>
      </c>
      <c r="T43" s="2">
        <v>3</v>
      </c>
      <c r="U43" s="2">
        <v>1</v>
      </c>
      <c r="V43" s="2">
        <v>0</v>
      </c>
      <c r="W43" s="2">
        <v>2</v>
      </c>
      <c r="X43" s="2">
        <v>2</v>
      </c>
      <c r="Y43" s="2">
        <v>1</v>
      </c>
      <c r="Z43" s="2">
        <v>1</v>
      </c>
      <c r="AA43" s="2">
        <v>1</v>
      </c>
      <c r="AB43" s="2"/>
      <c r="AC43" s="4">
        <f>SUM(C43:AB43)</f>
        <v>37</v>
      </c>
      <c r="AD43" s="112"/>
    </row>
    <row r="44" spans="1:31" ht="35.25" customHeight="1" x14ac:dyDescent="0.25">
      <c r="A44" s="88"/>
      <c r="B44" s="1" t="s">
        <v>36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9"/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/>
      <c r="AC44" s="4">
        <f>SUM(C44:AB44)</f>
        <v>0</v>
      </c>
      <c r="AD44" s="112"/>
    </row>
    <row r="45" spans="1:31" ht="35.25" customHeight="1" x14ac:dyDescent="0.25">
      <c r="A45" s="88"/>
      <c r="B45" s="3" t="s">
        <v>37</v>
      </c>
      <c r="C45" s="8">
        <f>(C41+C42)/(C41+C42+C43+C44)*100</f>
        <v>64.705882352941174</v>
      </c>
      <c r="D45" s="8">
        <f t="shared" ref="D45:AC45" si="16">(D41+D42)/(D41+D42+D43+D44)*100</f>
        <v>100</v>
      </c>
      <c r="E45" s="8">
        <f t="shared" si="16"/>
        <v>100</v>
      </c>
      <c r="F45" s="8">
        <f t="shared" si="16"/>
        <v>0</v>
      </c>
      <c r="G45" s="8">
        <f t="shared" si="16"/>
        <v>50</v>
      </c>
      <c r="H45" s="8">
        <f t="shared" si="16"/>
        <v>100</v>
      </c>
      <c r="I45" s="8">
        <f t="shared" si="16"/>
        <v>88.888888888888886</v>
      </c>
      <c r="J45" s="8">
        <f t="shared" si="16"/>
        <v>100</v>
      </c>
      <c r="K45" s="8">
        <f t="shared" si="16"/>
        <v>100</v>
      </c>
      <c r="L45" s="8">
        <f t="shared" ref="L45" si="17">(L41+L42)/(L41+L42+L43+L44)*100</f>
        <v>100</v>
      </c>
      <c r="M45" s="8">
        <f t="shared" si="16"/>
        <v>85.714285714285708</v>
      </c>
      <c r="N45" s="8">
        <f t="shared" si="16"/>
        <v>75</v>
      </c>
      <c r="O45" s="8"/>
      <c r="P45" s="8">
        <f t="shared" si="16"/>
        <v>22.222222222222221</v>
      </c>
      <c r="Q45" s="8">
        <f t="shared" si="16"/>
        <v>100</v>
      </c>
      <c r="R45" s="8">
        <f t="shared" si="16"/>
        <v>66.666666666666657</v>
      </c>
      <c r="S45" s="8">
        <f t="shared" si="16"/>
        <v>71.428571428571431</v>
      </c>
      <c r="T45" s="8">
        <f t="shared" si="16"/>
        <v>50</v>
      </c>
      <c r="U45" s="8">
        <f t="shared" si="16"/>
        <v>80</v>
      </c>
      <c r="V45" s="8">
        <f t="shared" si="16"/>
        <v>100</v>
      </c>
      <c r="W45" s="8">
        <f t="shared" si="16"/>
        <v>50</v>
      </c>
      <c r="X45" s="8">
        <f t="shared" si="16"/>
        <v>60</v>
      </c>
      <c r="Y45" s="8">
        <f t="shared" ref="Y45" si="18">(Y41+Y42)/(Y41+Y42+Y43+Y44)*100</f>
        <v>50</v>
      </c>
      <c r="Z45" s="8">
        <f t="shared" si="16"/>
        <v>75</v>
      </c>
      <c r="AA45" s="8">
        <f t="shared" si="16"/>
        <v>0</v>
      </c>
      <c r="AB45" s="8"/>
      <c r="AC45" s="9">
        <f t="shared" si="16"/>
        <v>73.188405797101453</v>
      </c>
      <c r="AD45" s="112"/>
    </row>
    <row r="46" spans="1:31" ht="35.25" customHeight="1" x14ac:dyDescent="0.25">
      <c r="A46" s="88"/>
      <c r="B46" s="49" t="s">
        <v>38</v>
      </c>
      <c r="C46" s="61">
        <f>((C41*5)+(C42*4)+(C43*3)+(C44*2))/(C41+C42+C43+C44)</f>
        <v>3.7058823529411766</v>
      </c>
      <c r="D46" s="61">
        <f t="shared" ref="D46:AC46" si="19">((D41*5)+(D42*4)+(D43*3)+(D44*2))/(D41+D42+D43+D44)</f>
        <v>4.333333333333333</v>
      </c>
      <c r="E46" s="61">
        <f t="shared" si="19"/>
        <v>4</v>
      </c>
      <c r="F46" s="61">
        <f t="shared" si="19"/>
        <v>3</v>
      </c>
      <c r="G46" s="61">
        <f t="shared" si="19"/>
        <v>3.5</v>
      </c>
      <c r="H46" s="61">
        <f t="shared" si="19"/>
        <v>4.5</v>
      </c>
      <c r="I46" s="61">
        <f t="shared" si="19"/>
        <v>4</v>
      </c>
      <c r="J46" s="61">
        <f t="shared" si="19"/>
        <v>4</v>
      </c>
      <c r="K46" s="61">
        <f t="shared" si="19"/>
        <v>4.5333333333333332</v>
      </c>
      <c r="L46" s="61">
        <f t="shared" ref="L46" si="20">((L41*5)+(L42*4)+(L43*3)+(L44*2))/(L41+L42+L43+L44)</f>
        <v>4</v>
      </c>
      <c r="M46" s="61">
        <f t="shared" si="19"/>
        <v>4.1428571428571432</v>
      </c>
      <c r="N46" s="61">
        <f t="shared" si="19"/>
        <v>4</v>
      </c>
      <c r="O46" s="61"/>
      <c r="P46" s="61">
        <f t="shared" si="19"/>
        <v>3.2222222222222223</v>
      </c>
      <c r="Q46" s="61">
        <f t="shared" si="19"/>
        <v>5</v>
      </c>
      <c r="R46" s="61">
        <f t="shared" si="19"/>
        <v>3.8333333333333335</v>
      </c>
      <c r="S46" s="61">
        <f t="shared" si="19"/>
        <v>3.7857142857142856</v>
      </c>
      <c r="T46" s="61">
        <f t="shared" si="19"/>
        <v>3.5</v>
      </c>
      <c r="U46" s="61">
        <f t="shared" si="19"/>
        <v>3.8</v>
      </c>
      <c r="V46" s="61">
        <f t="shared" si="19"/>
        <v>4</v>
      </c>
      <c r="W46" s="61">
        <f t="shared" si="19"/>
        <v>3.5</v>
      </c>
      <c r="X46" s="61">
        <f t="shared" si="19"/>
        <v>3.8</v>
      </c>
      <c r="Y46" s="61">
        <f t="shared" ref="Y46" si="21">((Y41*5)+(Y42*4)+(Y43*3)+(Y44*2))/(Y41+Y42+Y43+Y44)</f>
        <v>3.5</v>
      </c>
      <c r="Z46" s="61">
        <f t="shared" si="19"/>
        <v>4</v>
      </c>
      <c r="AA46" s="61">
        <f t="shared" si="19"/>
        <v>3</v>
      </c>
      <c r="AB46" s="61"/>
      <c r="AC46" s="50">
        <f t="shared" si="19"/>
        <v>3.8985507246376812</v>
      </c>
      <c r="AD46" s="112"/>
    </row>
    <row r="47" spans="1:31" ht="35.25" customHeight="1" thickBot="1" x14ac:dyDescent="0.3">
      <c r="A47" s="88"/>
      <c r="B47" s="3" t="s">
        <v>39</v>
      </c>
      <c r="C47" s="8">
        <f>(C41+C42)/(C41+C42+C43+C44)*100</f>
        <v>64.705882352941174</v>
      </c>
      <c r="D47" s="8">
        <f t="shared" ref="D47:AC47" si="22">(D41+D42)/(D41+D42+D43+D44)*100</f>
        <v>100</v>
      </c>
      <c r="E47" s="8">
        <f t="shared" si="22"/>
        <v>100</v>
      </c>
      <c r="F47" s="121">
        <f t="shared" si="22"/>
        <v>0</v>
      </c>
      <c r="G47" s="121">
        <f t="shared" si="22"/>
        <v>50</v>
      </c>
      <c r="H47" s="8">
        <f t="shared" si="22"/>
        <v>100</v>
      </c>
      <c r="I47" s="8">
        <f t="shared" si="22"/>
        <v>88.888888888888886</v>
      </c>
      <c r="J47" s="8">
        <f t="shared" si="22"/>
        <v>100</v>
      </c>
      <c r="K47" s="8">
        <f t="shared" si="22"/>
        <v>100</v>
      </c>
      <c r="L47" s="8">
        <f t="shared" ref="L47" si="23">(L41+L42)/(L41+L42+L43+L44)*100</f>
        <v>100</v>
      </c>
      <c r="M47" s="8">
        <f t="shared" si="22"/>
        <v>85.714285714285708</v>
      </c>
      <c r="N47" s="8">
        <f t="shared" si="22"/>
        <v>75</v>
      </c>
      <c r="O47" s="8"/>
      <c r="P47" s="121">
        <f t="shared" si="22"/>
        <v>22.222222222222221</v>
      </c>
      <c r="Q47" s="8">
        <f t="shared" si="22"/>
        <v>100</v>
      </c>
      <c r="R47" s="8">
        <f t="shared" si="22"/>
        <v>66.666666666666657</v>
      </c>
      <c r="S47" s="8">
        <f t="shared" si="22"/>
        <v>71.428571428571431</v>
      </c>
      <c r="T47" s="121">
        <f t="shared" si="22"/>
        <v>50</v>
      </c>
      <c r="U47" s="8">
        <f t="shared" si="22"/>
        <v>80</v>
      </c>
      <c r="V47" s="8">
        <f t="shared" si="22"/>
        <v>100</v>
      </c>
      <c r="W47" s="121">
        <f t="shared" si="22"/>
        <v>50</v>
      </c>
      <c r="X47" s="121">
        <f t="shared" si="22"/>
        <v>60</v>
      </c>
      <c r="Y47" s="121">
        <f t="shared" ref="Y47" si="24">(Y41+Y42)/(Y41+Y42+Y43+Y44)*100</f>
        <v>50</v>
      </c>
      <c r="Z47" s="8">
        <f t="shared" si="22"/>
        <v>75</v>
      </c>
      <c r="AA47" s="8">
        <f t="shared" si="22"/>
        <v>0</v>
      </c>
      <c r="AB47" s="8"/>
      <c r="AC47" s="9">
        <f t="shared" si="22"/>
        <v>73.188405797101453</v>
      </c>
      <c r="AD47" s="112"/>
    </row>
    <row r="48" spans="1:31" ht="35.25" customHeight="1" thickTop="1" x14ac:dyDescent="0.25">
      <c r="A48" s="89" t="s">
        <v>115</v>
      </c>
      <c r="B48" s="13" t="s">
        <v>40</v>
      </c>
      <c r="C48" s="14">
        <v>6</v>
      </c>
      <c r="D48" s="14">
        <v>5</v>
      </c>
      <c r="E48" s="14">
        <v>3</v>
      </c>
      <c r="F48" s="14">
        <v>0</v>
      </c>
      <c r="G48" s="14">
        <v>2</v>
      </c>
      <c r="H48" s="14">
        <v>1</v>
      </c>
      <c r="I48" s="14">
        <v>11</v>
      </c>
      <c r="J48" s="14">
        <v>3</v>
      </c>
      <c r="K48" s="14">
        <v>9</v>
      </c>
      <c r="L48" s="14">
        <v>3</v>
      </c>
      <c r="M48" s="14">
        <v>5</v>
      </c>
      <c r="N48" s="14"/>
      <c r="O48" s="14">
        <v>2</v>
      </c>
      <c r="P48" s="14">
        <v>1</v>
      </c>
      <c r="Q48" s="14">
        <v>7</v>
      </c>
      <c r="R48" s="14">
        <v>5</v>
      </c>
      <c r="S48" s="14">
        <v>9</v>
      </c>
      <c r="T48" s="14">
        <v>4</v>
      </c>
      <c r="U48" s="14">
        <v>1</v>
      </c>
      <c r="V48" s="14">
        <v>4</v>
      </c>
      <c r="W48" s="14">
        <v>4</v>
      </c>
      <c r="X48" s="14">
        <v>2</v>
      </c>
      <c r="Y48" s="14"/>
      <c r="Z48" s="14">
        <v>2</v>
      </c>
      <c r="AA48" s="14">
        <v>0</v>
      </c>
      <c r="AB48" s="14">
        <v>0</v>
      </c>
      <c r="AC48" s="15">
        <f>SUM(C48:AB48)</f>
        <v>89</v>
      </c>
      <c r="AD48" s="99" t="s">
        <v>115</v>
      </c>
      <c r="AE48">
        <f>SUM(AC48:AC51)</f>
        <v>137</v>
      </c>
    </row>
    <row r="49" spans="1:31" ht="35.25" customHeight="1" x14ac:dyDescent="0.25">
      <c r="A49" s="90"/>
      <c r="B49" s="1" t="s">
        <v>41</v>
      </c>
      <c r="C49" s="2">
        <v>2</v>
      </c>
      <c r="D49" s="2">
        <v>1</v>
      </c>
      <c r="E49" s="2">
        <v>1</v>
      </c>
      <c r="F49" s="2">
        <v>2</v>
      </c>
      <c r="G49" s="2">
        <v>1</v>
      </c>
      <c r="H49" s="2">
        <v>3</v>
      </c>
      <c r="I49" s="2">
        <v>1</v>
      </c>
      <c r="J49" s="2">
        <v>3</v>
      </c>
      <c r="K49" s="2">
        <v>3</v>
      </c>
      <c r="L49" s="2">
        <v>1</v>
      </c>
      <c r="M49" s="2">
        <v>2</v>
      </c>
      <c r="N49" s="2"/>
      <c r="O49" s="2">
        <v>0</v>
      </c>
      <c r="P49" s="2">
        <v>3</v>
      </c>
      <c r="Q49" s="2">
        <v>1</v>
      </c>
      <c r="R49" s="2">
        <v>2</v>
      </c>
      <c r="S49" s="2">
        <v>3</v>
      </c>
      <c r="T49" s="2">
        <v>0</v>
      </c>
      <c r="U49" s="2">
        <v>1</v>
      </c>
      <c r="V49" s="2">
        <v>2</v>
      </c>
      <c r="W49" s="2">
        <v>2</v>
      </c>
      <c r="X49" s="2">
        <v>0</v>
      </c>
      <c r="Y49" s="2"/>
      <c r="Z49" s="2">
        <v>0</v>
      </c>
      <c r="AA49" s="2">
        <v>3</v>
      </c>
      <c r="AB49" s="2">
        <v>0</v>
      </c>
      <c r="AC49" s="4">
        <f>SUM(C49:AB49)</f>
        <v>37</v>
      </c>
      <c r="AD49" s="100"/>
    </row>
    <row r="50" spans="1:31" ht="35.25" customHeight="1" x14ac:dyDescent="0.25">
      <c r="A50" s="90"/>
      <c r="B50" s="1" t="s">
        <v>42</v>
      </c>
      <c r="C50" s="2">
        <v>3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0</v>
      </c>
      <c r="N50" s="2"/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1</v>
      </c>
      <c r="W50" s="2">
        <v>0</v>
      </c>
      <c r="X50" s="2">
        <v>0</v>
      </c>
      <c r="Y50" s="2"/>
      <c r="Z50" s="2">
        <v>0</v>
      </c>
      <c r="AA50" s="2">
        <v>3</v>
      </c>
      <c r="AB50" s="2">
        <v>1</v>
      </c>
      <c r="AC50" s="4">
        <f>SUM(C50:AB50)</f>
        <v>11</v>
      </c>
      <c r="AD50" s="100"/>
    </row>
    <row r="51" spans="1:31" ht="35.25" customHeight="1" x14ac:dyDescent="0.25">
      <c r="A51" s="90"/>
      <c r="B51" s="1" t="s">
        <v>43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69">
        <v>0</v>
      </c>
      <c r="L51" s="2">
        <v>0</v>
      </c>
      <c r="M51" s="2">
        <v>0</v>
      </c>
      <c r="N51" s="2"/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/>
      <c r="Z51" s="2">
        <v>0</v>
      </c>
      <c r="AA51" s="69">
        <v>0</v>
      </c>
      <c r="AB51" s="69">
        <v>0</v>
      </c>
      <c r="AC51" s="4">
        <f>SUM(C51:AB51)</f>
        <v>0</v>
      </c>
      <c r="AD51" s="100"/>
    </row>
    <row r="52" spans="1:31" ht="35.25" customHeight="1" x14ac:dyDescent="0.25">
      <c r="A52" s="90"/>
      <c r="B52" s="3" t="s">
        <v>44</v>
      </c>
      <c r="C52" s="8">
        <f>(C48+C49)/(C48+C49+C50+C51)*100</f>
        <v>72.727272727272734</v>
      </c>
      <c r="D52" s="8">
        <f t="shared" ref="D52:AC52" si="25">(D48+D49)/(D48+D49+D50+D51)*100</f>
        <v>85.714285714285708</v>
      </c>
      <c r="E52" s="8">
        <f t="shared" si="25"/>
        <v>100</v>
      </c>
      <c r="F52" s="8">
        <f t="shared" si="25"/>
        <v>100</v>
      </c>
      <c r="G52" s="8">
        <f t="shared" ref="G52" si="26">(G48+G49)/(G48+G49+G50+G51)*100</f>
        <v>100</v>
      </c>
      <c r="H52" s="8">
        <f t="shared" si="25"/>
        <v>100</v>
      </c>
      <c r="I52" s="8">
        <f t="shared" si="25"/>
        <v>100</v>
      </c>
      <c r="J52" s="8">
        <f t="shared" si="25"/>
        <v>100</v>
      </c>
      <c r="K52" s="8">
        <f t="shared" si="25"/>
        <v>92.307692307692307</v>
      </c>
      <c r="L52" s="8">
        <f t="shared" si="25"/>
        <v>100</v>
      </c>
      <c r="M52" s="8">
        <f t="shared" si="25"/>
        <v>100</v>
      </c>
      <c r="N52" s="8"/>
      <c r="O52" s="8">
        <f t="shared" ref="O52" si="27">(O48+O49)/(O48+O49+O50+O51)*100</f>
        <v>100</v>
      </c>
      <c r="P52" s="8">
        <f t="shared" ref="P52" si="28">(P48+P49)/(P48+P49+P50+P51)*100</f>
        <v>100</v>
      </c>
      <c r="Q52" s="8">
        <f t="shared" si="25"/>
        <v>100</v>
      </c>
      <c r="R52" s="8">
        <f t="shared" si="25"/>
        <v>87.5</v>
      </c>
      <c r="S52" s="8">
        <f t="shared" si="25"/>
        <v>100</v>
      </c>
      <c r="T52" s="8">
        <f t="shared" ref="T52:U52" si="29">(T48+T49)/(T48+T49+T50+T51)*100</f>
        <v>100</v>
      </c>
      <c r="U52" s="8">
        <f t="shared" si="29"/>
        <v>100</v>
      </c>
      <c r="V52" s="8">
        <f t="shared" ref="V52:W52" si="30">(V48+V49)/(V48+V49+V50+V51)*100</f>
        <v>85.714285714285708</v>
      </c>
      <c r="W52" s="8">
        <f t="shared" si="30"/>
        <v>100</v>
      </c>
      <c r="X52" s="8">
        <f t="shared" ref="X52:Y52" si="31">(X48+X49)/(X48+X49+X50+X51)*100</f>
        <v>100</v>
      </c>
      <c r="Y52" s="8" t="e">
        <f t="shared" si="31"/>
        <v>#DIV/0!</v>
      </c>
      <c r="Z52" s="8">
        <f t="shared" ref="Z52" si="32">(Z48+Z49)/(Z48+Z49+Z50+Z51)*100</f>
        <v>100</v>
      </c>
      <c r="AA52" s="8">
        <f t="shared" si="25"/>
        <v>50</v>
      </c>
      <c r="AB52" s="8">
        <f t="shared" ref="AB52" si="33">(AB48+AB49)/(AB48+AB49+AB50+AB51)*100</f>
        <v>0</v>
      </c>
      <c r="AC52" s="9">
        <f t="shared" si="25"/>
        <v>91.970802919708035</v>
      </c>
      <c r="AD52" s="100"/>
    </row>
    <row r="53" spans="1:31" ht="35.25" customHeight="1" x14ac:dyDescent="0.25">
      <c r="A53" s="90"/>
      <c r="B53" s="47" t="s">
        <v>45</v>
      </c>
      <c r="C53" s="62">
        <f>((C48*5)+(C49*4)+(C50*3)+(C51*2))/(C48+C49+C50+C51)</f>
        <v>4.2727272727272725</v>
      </c>
      <c r="D53" s="62">
        <f t="shared" ref="D53:AC53" si="34">((D48*5)+(D49*4)+(D50*3)+(D51*2))/(D48+D49+D50+D51)</f>
        <v>4.5714285714285712</v>
      </c>
      <c r="E53" s="62">
        <f t="shared" si="34"/>
        <v>4.75</v>
      </c>
      <c r="F53" s="62">
        <f t="shared" si="34"/>
        <v>4</v>
      </c>
      <c r="G53" s="62">
        <f t="shared" ref="G53" si="35">((G48*5)+(G49*4)+(G50*3)+(G51*2))/(G48+G49+G50+G51)</f>
        <v>4.666666666666667</v>
      </c>
      <c r="H53" s="62">
        <f t="shared" si="34"/>
        <v>4.25</v>
      </c>
      <c r="I53" s="62">
        <f t="shared" si="34"/>
        <v>4.916666666666667</v>
      </c>
      <c r="J53" s="62">
        <f t="shared" si="34"/>
        <v>4.5</v>
      </c>
      <c r="K53" s="62">
        <f t="shared" si="34"/>
        <v>4.615384615384615</v>
      </c>
      <c r="L53" s="62">
        <f t="shared" si="34"/>
        <v>4.75</v>
      </c>
      <c r="M53" s="62">
        <f t="shared" si="34"/>
        <v>4.7142857142857144</v>
      </c>
      <c r="N53" s="62"/>
      <c r="O53" s="62">
        <f t="shared" ref="O53" si="36">((O48*5)+(O49*4)+(O50*3)+(O51*2))/(O48+O49+O50+O51)</f>
        <v>5</v>
      </c>
      <c r="P53" s="62">
        <f t="shared" ref="P53" si="37">((P48*5)+(P49*4)+(P50*3)+(P51*2))/(P48+P49+P50+P51)</f>
        <v>4.25</v>
      </c>
      <c r="Q53" s="62">
        <f t="shared" ref="Q53" si="38">((Q48*5)+(Q49*4)+(Q50*3)+(Q51*2))/(Q48+Q49+Q50+Q51)</f>
        <v>4.875</v>
      </c>
      <c r="R53" s="62">
        <f t="shared" si="34"/>
        <v>4.5</v>
      </c>
      <c r="S53" s="62">
        <f t="shared" ref="S53:W53" si="39">((S48*5)+(S49*4)+(S50*3)+(S51*2))/(S48+S49+S50+S51)</f>
        <v>4.75</v>
      </c>
      <c r="T53" s="62">
        <f t="shared" ref="T53:U53" si="40">((T48*5)+(T49*4)+(T50*3)+(T51*2))/(T48+T49+T50+T51)</f>
        <v>5</v>
      </c>
      <c r="U53" s="62">
        <f t="shared" si="40"/>
        <v>4.5</v>
      </c>
      <c r="V53" s="62">
        <f t="shared" ref="V53" si="41">((V48*5)+(V49*4)+(V50*3)+(V51*2))/(V48+V49+V50+V51)</f>
        <v>4.4285714285714288</v>
      </c>
      <c r="W53" s="62">
        <f t="shared" si="39"/>
        <v>4.666666666666667</v>
      </c>
      <c r="X53" s="62">
        <f t="shared" ref="X53:Y53" si="42">((X48*5)+(X49*4)+(X50*3)+(X51*2))/(X48+X49+X50+X51)</f>
        <v>5</v>
      </c>
      <c r="Y53" s="62" t="e">
        <f t="shared" si="42"/>
        <v>#DIV/0!</v>
      </c>
      <c r="Z53" s="62">
        <f t="shared" ref="Z53" si="43">((Z48*5)+(Z49*4)+(Z50*3)+(Z51*2))/(Z48+Z49+Z50+Z51)</f>
        <v>5</v>
      </c>
      <c r="AA53" s="62">
        <f t="shared" si="34"/>
        <v>3.5</v>
      </c>
      <c r="AB53" s="62">
        <f t="shared" ref="AB53" si="44">((AB48*5)+(AB49*4)+(AB50*3)+(AB51*2))/(AB48+AB49+AB50+AB51)</f>
        <v>3</v>
      </c>
      <c r="AC53" s="48">
        <f t="shared" si="34"/>
        <v>4.5693430656934311</v>
      </c>
      <c r="AD53" s="100"/>
    </row>
    <row r="54" spans="1:31" ht="35.25" customHeight="1" thickBot="1" x14ac:dyDescent="0.3">
      <c r="A54" s="90"/>
      <c r="B54" s="3" t="s">
        <v>46</v>
      </c>
      <c r="C54" s="8">
        <f>(C48+C49)/(C48+C49+C50+C51)*100</f>
        <v>72.727272727272734</v>
      </c>
      <c r="D54" s="8">
        <f t="shared" ref="D54:AC54" si="45">(D48+D49)/(D48+D49+D50+D51)*100</f>
        <v>85.714285714285708</v>
      </c>
      <c r="E54" s="8">
        <f t="shared" si="45"/>
        <v>100</v>
      </c>
      <c r="F54" s="8">
        <f t="shared" si="45"/>
        <v>100</v>
      </c>
      <c r="G54" s="8">
        <f t="shared" ref="G54" si="46">(G48+G49)/(G48+G49+G50+G51)*100</f>
        <v>100</v>
      </c>
      <c r="H54" s="8">
        <f t="shared" si="45"/>
        <v>100</v>
      </c>
      <c r="I54" s="8">
        <f t="shared" si="45"/>
        <v>100</v>
      </c>
      <c r="J54" s="8">
        <f t="shared" si="45"/>
        <v>100</v>
      </c>
      <c r="K54" s="8">
        <f t="shared" si="45"/>
        <v>92.307692307692307</v>
      </c>
      <c r="L54" s="8">
        <f t="shared" si="45"/>
        <v>100</v>
      </c>
      <c r="M54" s="8">
        <f t="shared" si="45"/>
        <v>100</v>
      </c>
      <c r="N54" s="8"/>
      <c r="O54" s="8">
        <f t="shared" ref="O54" si="47">(O48+O49)/(O48+O49+O50+O51)*100</f>
        <v>100</v>
      </c>
      <c r="P54" s="8">
        <f t="shared" ref="P54" si="48">(P48+P49)/(P48+P49+P50+P51)*100</f>
        <v>100</v>
      </c>
      <c r="Q54" s="8">
        <f t="shared" ref="Q54" si="49">(Q48+Q49)/(Q48+Q49+Q50+Q51)*100</f>
        <v>100</v>
      </c>
      <c r="R54" s="8">
        <f t="shared" si="45"/>
        <v>87.5</v>
      </c>
      <c r="S54" s="8">
        <f t="shared" ref="S54:W54" si="50">(S48+S49)/(S48+S49+S50+S51)*100</f>
        <v>100</v>
      </c>
      <c r="T54" s="8">
        <f t="shared" ref="T54:U54" si="51">(T48+T49)/(T48+T49+T50+T51)*100</f>
        <v>100</v>
      </c>
      <c r="U54" s="8">
        <f t="shared" si="51"/>
        <v>100</v>
      </c>
      <c r="V54" s="8">
        <f t="shared" ref="V54" si="52">(V48+V49)/(V48+V49+V50+V51)*100</f>
        <v>85.714285714285708</v>
      </c>
      <c r="W54" s="8">
        <f t="shared" si="50"/>
        <v>100</v>
      </c>
      <c r="X54" s="8">
        <f t="shared" ref="X54:Y54" si="53">(X48+X49)/(X48+X49+X50+X51)*100</f>
        <v>100</v>
      </c>
      <c r="Y54" s="8" t="e">
        <f t="shared" si="53"/>
        <v>#DIV/0!</v>
      </c>
      <c r="Z54" s="8">
        <f t="shared" ref="Z54" si="54">(Z48+Z49)/(Z48+Z49+Z50+Z51)*100</f>
        <v>100</v>
      </c>
      <c r="AA54" s="8">
        <f t="shared" si="45"/>
        <v>50</v>
      </c>
      <c r="AB54" s="8">
        <f t="shared" ref="AB54" si="55">(AB48+AB49)/(AB48+AB49+AB50+AB51)*100</f>
        <v>0</v>
      </c>
      <c r="AC54" s="9">
        <f t="shared" si="45"/>
        <v>91.970802919708035</v>
      </c>
      <c r="AD54" s="100"/>
    </row>
    <row r="55" spans="1:31" ht="35.25" customHeight="1" thickTop="1" x14ac:dyDescent="0.25">
      <c r="A55" s="85" t="s">
        <v>114</v>
      </c>
      <c r="B55" s="13" t="s">
        <v>47</v>
      </c>
      <c r="C55" s="14">
        <v>8</v>
      </c>
      <c r="D55" s="14">
        <v>6</v>
      </c>
      <c r="E55" s="14">
        <v>1</v>
      </c>
      <c r="F55" s="14">
        <v>4</v>
      </c>
      <c r="G55" s="14">
        <v>4</v>
      </c>
      <c r="H55" s="14">
        <v>1</v>
      </c>
      <c r="I55" s="14">
        <v>2</v>
      </c>
      <c r="J55" s="14">
        <v>4</v>
      </c>
      <c r="K55" s="14">
        <v>7</v>
      </c>
      <c r="L55" s="14">
        <v>3</v>
      </c>
      <c r="M55" s="14">
        <v>4</v>
      </c>
      <c r="N55" s="14">
        <v>1</v>
      </c>
      <c r="O55" s="28">
        <v>2</v>
      </c>
      <c r="P55" s="14">
        <v>2</v>
      </c>
      <c r="Q55" s="14">
        <v>7</v>
      </c>
      <c r="R55" s="14">
        <v>3</v>
      </c>
      <c r="S55" s="14">
        <v>3</v>
      </c>
      <c r="T55" s="14">
        <v>9</v>
      </c>
      <c r="U55" s="14">
        <v>1</v>
      </c>
      <c r="V55" s="14">
        <v>11</v>
      </c>
      <c r="W55" s="14">
        <v>2</v>
      </c>
      <c r="X55" s="14">
        <v>2</v>
      </c>
      <c r="Y55" s="14">
        <v>2</v>
      </c>
      <c r="Z55" s="14">
        <v>0</v>
      </c>
      <c r="AA55" s="14">
        <v>0</v>
      </c>
      <c r="AB55" s="14">
        <v>0</v>
      </c>
      <c r="AC55" s="15">
        <f>SUM(C55:AB55)</f>
        <v>89</v>
      </c>
      <c r="AD55" s="101" t="s">
        <v>114</v>
      </c>
      <c r="AE55">
        <f>SUM(AC55:AC58)</f>
        <v>402</v>
      </c>
    </row>
    <row r="56" spans="1:31" ht="35.25" customHeight="1" x14ac:dyDescent="0.25">
      <c r="A56" s="86"/>
      <c r="B56" s="1" t="s">
        <v>48</v>
      </c>
      <c r="C56" s="2">
        <v>14</v>
      </c>
      <c r="D56" s="2">
        <v>13</v>
      </c>
      <c r="E56" s="2">
        <v>6</v>
      </c>
      <c r="F56" s="2">
        <v>5</v>
      </c>
      <c r="G56" s="2">
        <v>6</v>
      </c>
      <c r="H56" s="2">
        <v>0</v>
      </c>
      <c r="I56" s="2">
        <v>13</v>
      </c>
      <c r="J56" s="2">
        <v>4</v>
      </c>
      <c r="K56" s="2">
        <v>16</v>
      </c>
      <c r="L56" s="2">
        <v>8</v>
      </c>
      <c r="M56" s="2">
        <v>3</v>
      </c>
      <c r="N56" s="2">
        <v>7</v>
      </c>
      <c r="O56" s="29">
        <v>3</v>
      </c>
      <c r="P56" s="2">
        <v>12</v>
      </c>
      <c r="Q56" s="2">
        <v>5</v>
      </c>
      <c r="R56" s="2">
        <v>20</v>
      </c>
      <c r="S56" s="2">
        <v>3</v>
      </c>
      <c r="T56" s="2">
        <v>19</v>
      </c>
      <c r="U56" s="2">
        <v>1</v>
      </c>
      <c r="V56" s="2">
        <v>10</v>
      </c>
      <c r="W56" s="2">
        <v>10</v>
      </c>
      <c r="X56" s="2">
        <v>2</v>
      </c>
      <c r="Y56" s="2">
        <v>11</v>
      </c>
      <c r="Z56" s="2">
        <v>2</v>
      </c>
      <c r="AA56" s="2">
        <v>0</v>
      </c>
      <c r="AB56" s="2">
        <v>1</v>
      </c>
      <c r="AC56" s="4">
        <f>SUM(C56:AB56)</f>
        <v>194</v>
      </c>
      <c r="AD56" s="102"/>
    </row>
    <row r="57" spans="1:31" ht="35.25" customHeight="1" x14ac:dyDescent="0.25">
      <c r="A57" s="86"/>
      <c r="B57" s="1" t="s">
        <v>49</v>
      </c>
      <c r="C57" s="2">
        <v>2</v>
      </c>
      <c r="D57" s="2">
        <v>1</v>
      </c>
      <c r="E57" s="2">
        <v>4</v>
      </c>
      <c r="F57" s="2">
        <v>2</v>
      </c>
      <c r="G57" s="2">
        <v>8</v>
      </c>
      <c r="H57" s="2">
        <v>1</v>
      </c>
      <c r="I57" s="2">
        <v>2</v>
      </c>
      <c r="J57" s="2">
        <v>6</v>
      </c>
      <c r="K57" s="2">
        <v>8</v>
      </c>
      <c r="L57" s="2">
        <v>9</v>
      </c>
      <c r="M57" s="2">
        <v>1</v>
      </c>
      <c r="N57" s="2">
        <v>0</v>
      </c>
      <c r="O57" s="29">
        <v>4</v>
      </c>
      <c r="P57" s="2">
        <v>5</v>
      </c>
      <c r="Q57" s="2">
        <v>3</v>
      </c>
      <c r="R57" s="2">
        <v>12</v>
      </c>
      <c r="S57" s="2">
        <v>2</v>
      </c>
      <c r="T57" s="2">
        <f>17+8</f>
        <v>25</v>
      </c>
      <c r="U57" s="2">
        <v>1</v>
      </c>
      <c r="V57" s="2">
        <v>5</v>
      </c>
      <c r="W57" s="2">
        <v>6</v>
      </c>
      <c r="X57" s="2">
        <v>8</v>
      </c>
      <c r="Y57" s="2">
        <v>1</v>
      </c>
      <c r="Z57" s="2">
        <v>1</v>
      </c>
      <c r="AA57" s="2">
        <v>1</v>
      </c>
      <c r="AB57" s="2">
        <v>0</v>
      </c>
      <c r="AC57" s="4">
        <f>SUM(C57:AB57)</f>
        <v>118</v>
      </c>
      <c r="AD57" s="102"/>
      <c r="AE57" s="22"/>
    </row>
    <row r="58" spans="1:31" ht="35.25" customHeight="1" x14ac:dyDescent="0.25">
      <c r="A58" s="86"/>
      <c r="B58" s="1" t="s">
        <v>50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9">
        <v>0</v>
      </c>
      <c r="P58" s="2">
        <v>0</v>
      </c>
      <c r="Q58" s="2">
        <v>0</v>
      </c>
      <c r="R58" s="2">
        <v>0</v>
      </c>
      <c r="S58" s="2">
        <v>0</v>
      </c>
      <c r="T58" s="33">
        <v>1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4">
        <f>SUM(C58:AB58)</f>
        <v>1</v>
      </c>
      <c r="AD58" s="102"/>
    </row>
    <row r="59" spans="1:31" ht="35.25" customHeight="1" x14ac:dyDescent="0.25">
      <c r="A59" s="86"/>
      <c r="B59" s="3" t="s">
        <v>51</v>
      </c>
      <c r="C59" s="8">
        <f>(C55+C56)/(C55+C56+C57+C58)*100</f>
        <v>91.666666666666657</v>
      </c>
      <c r="D59" s="8">
        <f t="shared" ref="D59:AC59" si="56">(D55+D56)/(D55+D56+D57+D58)*100</f>
        <v>95</v>
      </c>
      <c r="E59" s="8">
        <f t="shared" si="56"/>
        <v>63.636363636363633</v>
      </c>
      <c r="F59" s="8">
        <f t="shared" si="56"/>
        <v>81.818181818181827</v>
      </c>
      <c r="G59" s="8">
        <f t="shared" si="56"/>
        <v>55.555555555555557</v>
      </c>
      <c r="H59" s="8">
        <f t="shared" si="56"/>
        <v>50</v>
      </c>
      <c r="I59" s="8">
        <f t="shared" si="56"/>
        <v>88.235294117647058</v>
      </c>
      <c r="J59" s="8">
        <f t="shared" si="56"/>
        <v>57.142857142857139</v>
      </c>
      <c r="K59" s="8">
        <f t="shared" si="56"/>
        <v>74.193548387096769</v>
      </c>
      <c r="L59" s="8">
        <f t="shared" si="56"/>
        <v>55.000000000000007</v>
      </c>
      <c r="M59" s="8">
        <f t="shared" si="56"/>
        <v>87.5</v>
      </c>
      <c r="N59" s="8">
        <f t="shared" si="56"/>
        <v>100</v>
      </c>
      <c r="O59" s="8">
        <f t="shared" si="56"/>
        <v>55.555555555555557</v>
      </c>
      <c r="P59" s="8">
        <f t="shared" si="56"/>
        <v>73.68421052631578</v>
      </c>
      <c r="Q59" s="8">
        <f t="shared" si="56"/>
        <v>80</v>
      </c>
      <c r="R59" s="8">
        <f t="shared" si="56"/>
        <v>65.714285714285708</v>
      </c>
      <c r="S59" s="8">
        <f t="shared" si="56"/>
        <v>75</v>
      </c>
      <c r="T59" s="8">
        <f t="shared" si="56"/>
        <v>51.851851851851848</v>
      </c>
      <c r="U59" s="8">
        <f t="shared" si="56"/>
        <v>66.666666666666657</v>
      </c>
      <c r="V59" s="8">
        <f t="shared" si="56"/>
        <v>80.769230769230774</v>
      </c>
      <c r="W59" s="8">
        <f t="shared" si="56"/>
        <v>66.666666666666657</v>
      </c>
      <c r="X59" s="8">
        <f t="shared" si="56"/>
        <v>33.333333333333329</v>
      </c>
      <c r="Y59" s="8">
        <f t="shared" si="56"/>
        <v>92.857142857142861</v>
      </c>
      <c r="Z59" s="8">
        <f t="shared" si="56"/>
        <v>66.666666666666657</v>
      </c>
      <c r="AA59" s="8">
        <v>0</v>
      </c>
      <c r="AB59" s="8">
        <f t="shared" si="56"/>
        <v>100</v>
      </c>
      <c r="AC59" s="9">
        <f t="shared" si="56"/>
        <v>70.398009950248749</v>
      </c>
      <c r="AD59" s="102"/>
    </row>
    <row r="60" spans="1:31" ht="35.25" customHeight="1" x14ac:dyDescent="0.25">
      <c r="A60" s="86"/>
      <c r="B60" s="38" t="s">
        <v>52</v>
      </c>
      <c r="C60" s="58">
        <f>((C55*5)+(C56*4)+(C57*3)+(C58*2))/(C55+C56+C57+C58)</f>
        <v>4.25</v>
      </c>
      <c r="D60" s="58">
        <f t="shared" ref="D60:AC60" si="57">((D55*5)+(D56*4)+(D57*3)+(D58*2))/(D55+D56+D57+D58)</f>
        <v>4.25</v>
      </c>
      <c r="E60" s="58">
        <f t="shared" si="57"/>
        <v>3.7272727272727271</v>
      </c>
      <c r="F60" s="58">
        <f t="shared" si="57"/>
        <v>4.1818181818181817</v>
      </c>
      <c r="G60" s="58">
        <f t="shared" si="57"/>
        <v>3.7777777777777777</v>
      </c>
      <c r="H60" s="58">
        <f t="shared" si="57"/>
        <v>4</v>
      </c>
      <c r="I60" s="58">
        <f t="shared" si="57"/>
        <v>4</v>
      </c>
      <c r="J60" s="58">
        <f t="shared" si="57"/>
        <v>3.8571428571428572</v>
      </c>
      <c r="K60" s="58">
        <f t="shared" si="57"/>
        <v>3.967741935483871</v>
      </c>
      <c r="L60" s="58">
        <f t="shared" si="57"/>
        <v>3.7</v>
      </c>
      <c r="M60" s="58">
        <f t="shared" si="57"/>
        <v>4.375</v>
      </c>
      <c r="N60" s="58">
        <f t="shared" si="57"/>
        <v>4.125</v>
      </c>
      <c r="O60" s="58">
        <f t="shared" si="57"/>
        <v>3.7777777777777777</v>
      </c>
      <c r="P60" s="58">
        <f t="shared" si="57"/>
        <v>3.8421052631578947</v>
      </c>
      <c r="Q60" s="58">
        <f t="shared" si="57"/>
        <v>4.2666666666666666</v>
      </c>
      <c r="R60" s="58">
        <f t="shared" si="57"/>
        <v>3.7428571428571429</v>
      </c>
      <c r="S60" s="58">
        <f t="shared" si="57"/>
        <v>4.125</v>
      </c>
      <c r="T60" s="58">
        <f t="shared" si="57"/>
        <v>3.6666666666666665</v>
      </c>
      <c r="U60" s="58">
        <f t="shared" si="57"/>
        <v>4</v>
      </c>
      <c r="V60" s="58">
        <f t="shared" si="57"/>
        <v>4.2307692307692308</v>
      </c>
      <c r="W60" s="58">
        <f t="shared" si="57"/>
        <v>3.7777777777777777</v>
      </c>
      <c r="X60" s="58">
        <f t="shared" si="57"/>
        <v>3.5</v>
      </c>
      <c r="Y60" s="58">
        <f t="shared" si="57"/>
        <v>4.0714285714285712</v>
      </c>
      <c r="Z60" s="58">
        <f t="shared" si="57"/>
        <v>3.6666666666666665</v>
      </c>
      <c r="AA60" s="58">
        <v>0</v>
      </c>
      <c r="AB60" s="58">
        <f t="shared" si="57"/>
        <v>4</v>
      </c>
      <c r="AC60" s="40">
        <f t="shared" si="57"/>
        <v>3.9228855721393034</v>
      </c>
      <c r="AD60" s="102"/>
    </row>
    <row r="61" spans="1:31" ht="35.25" customHeight="1" thickBot="1" x14ac:dyDescent="0.3">
      <c r="A61" s="86"/>
      <c r="B61" s="3" t="s">
        <v>53</v>
      </c>
      <c r="C61" s="8">
        <f>(C55+C56)/(C55+C56+C57+C58)*100</f>
        <v>91.666666666666657</v>
      </c>
      <c r="D61" s="8">
        <f t="shared" ref="D61:AC61" si="58">(D55+D56)/(D55+D56+D57+D58)*100</f>
        <v>95</v>
      </c>
      <c r="E61" s="8">
        <f t="shared" si="58"/>
        <v>63.636363636363633</v>
      </c>
      <c r="F61" s="8">
        <f t="shared" si="58"/>
        <v>81.818181818181827</v>
      </c>
      <c r="G61" s="8">
        <f t="shared" si="58"/>
        <v>55.555555555555557</v>
      </c>
      <c r="H61" s="8">
        <f t="shared" si="58"/>
        <v>50</v>
      </c>
      <c r="I61" s="8">
        <f t="shared" si="58"/>
        <v>88.235294117647058</v>
      </c>
      <c r="J61" s="8">
        <f t="shared" si="58"/>
        <v>57.142857142857139</v>
      </c>
      <c r="K61" s="8">
        <f t="shared" si="58"/>
        <v>74.193548387096769</v>
      </c>
      <c r="L61" s="8">
        <f t="shared" si="58"/>
        <v>55.000000000000007</v>
      </c>
      <c r="M61" s="8">
        <f t="shared" si="58"/>
        <v>87.5</v>
      </c>
      <c r="N61" s="8">
        <f t="shared" si="58"/>
        <v>100</v>
      </c>
      <c r="O61" s="8">
        <f t="shared" si="58"/>
        <v>55.555555555555557</v>
      </c>
      <c r="P61" s="8">
        <f t="shared" si="58"/>
        <v>73.68421052631578</v>
      </c>
      <c r="Q61" s="8">
        <f t="shared" si="58"/>
        <v>80</v>
      </c>
      <c r="R61" s="8">
        <f t="shared" si="58"/>
        <v>65.714285714285708</v>
      </c>
      <c r="S61" s="8">
        <f t="shared" si="58"/>
        <v>75</v>
      </c>
      <c r="T61" s="8">
        <f t="shared" si="58"/>
        <v>51.851851851851848</v>
      </c>
      <c r="U61" s="8">
        <f t="shared" si="58"/>
        <v>66.666666666666657</v>
      </c>
      <c r="V61" s="8">
        <f t="shared" si="58"/>
        <v>80.769230769230774</v>
      </c>
      <c r="W61" s="8">
        <f t="shared" si="58"/>
        <v>66.666666666666657</v>
      </c>
      <c r="X61" s="8">
        <f t="shared" si="58"/>
        <v>33.333333333333329</v>
      </c>
      <c r="Y61" s="8">
        <f t="shared" si="58"/>
        <v>92.857142857142861</v>
      </c>
      <c r="Z61" s="8">
        <f t="shared" si="58"/>
        <v>66.666666666666657</v>
      </c>
      <c r="AA61" s="8">
        <v>0</v>
      </c>
      <c r="AB61" s="8">
        <f t="shared" si="58"/>
        <v>100</v>
      </c>
      <c r="AC61" s="9">
        <f t="shared" si="58"/>
        <v>70.398009950248749</v>
      </c>
      <c r="AD61" s="102"/>
    </row>
    <row r="62" spans="1:31" ht="35.25" customHeight="1" thickTop="1" x14ac:dyDescent="0.25">
      <c r="A62" s="93" t="s">
        <v>113</v>
      </c>
      <c r="B62" s="20" t="s">
        <v>86</v>
      </c>
      <c r="C62" s="21">
        <v>0</v>
      </c>
      <c r="D62" s="21">
        <v>0</v>
      </c>
      <c r="E62" s="21">
        <v>0</v>
      </c>
      <c r="F62" s="21">
        <v>1</v>
      </c>
      <c r="G62" s="21"/>
      <c r="H62" s="21"/>
      <c r="I62" s="21">
        <v>2</v>
      </c>
      <c r="J62" s="21">
        <v>0</v>
      </c>
      <c r="K62" s="21">
        <v>0</v>
      </c>
      <c r="L62" s="21"/>
      <c r="M62" s="21"/>
      <c r="N62" s="21"/>
      <c r="O62" s="31">
        <v>0</v>
      </c>
      <c r="P62" s="21">
        <v>0</v>
      </c>
      <c r="Q62" s="21">
        <v>0</v>
      </c>
      <c r="R62" s="21">
        <v>0</v>
      </c>
      <c r="S62" s="21"/>
      <c r="T62" s="21">
        <v>0</v>
      </c>
      <c r="U62" s="21">
        <v>1</v>
      </c>
      <c r="V62" s="21"/>
      <c r="W62" s="21">
        <v>0</v>
      </c>
      <c r="X62" s="21">
        <v>1</v>
      </c>
      <c r="Y62" s="21"/>
      <c r="Z62" s="21"/>
      <c r="AA62" s="21"/>
      <c r="AB62" s="21"/>
      <c r="AC62" s="15">
        <f>SUM(C62:AB62)</f>
        <v>5</v>
      </c>
      <c r="AD62" s="109" t="s">
        <v>113</v>
      </c>
      <c r="AE62">
        <f>SUM(AC62:AC65)</f>
        <v>45</v>
      </c>
    </row>
    <row r="63" spans="1:31" ht="35.25" customHeight="1" x14ac:dyDescent="0.25">
      <c r="A63" s="94"/>
      <c r="B63" s="1" t="s">
        <v>87</v>
      </c>
      <c r="C63" s="2">
        <v>2</v>
      </c>
      <c r="D63" s="2">
        <v>3</v>
      </c>
      <c r="E63" s="2">
        <v>1</v>
      </c>
      <c r="F63" s="2">
        <v>2</v>
      </c>
      <c r="G63" s="2"/>
      <c r="H63" s="2"/>
      <c r="I63" s="2">
        <v>2</v>
      </c>
      <c r="J63" s="2">
        <v>2</v>
      </c>
      <c r="K63" s="2">
        <v>0</v>
      </c>
      <c r="L63" s="2"/>
      <c r="M63" s="2"/>
      <c r="N63" s="2"/>
      <c r="O63" s="29">
        <v>0</v>
      </c>
      <c r="P63" s="2">
        <v>1</v>
      </c>
      <c r="Q63" s="2">
        <v>1</v>
      </c>
      <c r="R63" s="2">
        <v>2</v>
      </c>
      <c r="S63" s="2"/>
      <c r="T63" s="2">
        <v>5</v>
      </c>
      <c r="U63" s="2">
        <v>0</v>
      </c>
      <c r="V63" s="2"/>
      <c r="W63" s="2">
        <v>1</v>
      </c>
      <c r="X63" s="2">
        <v>0</v>
      </c>
      <c r="Y63" s="2"/>
      <c r="Z63" s="2"/>
      <c r="AA63" s="2"/>
      <c r="AB63" s="2"/>
      <c r="AC63" s="4">
        <f>SUM(C63:AB63)</f>
        <v>22</v>
      </c>
      <c r="AD63" s="110"/>
    </row>
    <row r="64" spans="1:31" ht="35.25" customHeight="1" x14ac:dyDescent="0.25">
      <c r="A64" s="94"/>
      <c r="B64" s="1" t="s">
        <v>88</v>
      </c>
      <c r="C64" s="2">
        <v>2</v>
      </c>
      <c r="D64" s="2">
        <v>1</v>
      </c>
      <c r="E64" s="2">
        <v>0</v>
      </c>
      <c r="F64" s="2">
        <v>1</v>
      </c>
      <c r="G64" s="2"/>
      <c r="H64" s="2"/>
      <c r="I64" s="2">
        <v>0</v>
      </c>
      <c r="J64" s="2">
        <v>1</v>
      </c>
      <c r="K64" s="2">
        <v>1</v>
      </c>
      <c r="L64" s="2"/>
      <c r="M64" s="2"/>
      <c r="N64" s="2"/>
      <c r="O64" s="29">
        <v>1</v>
      </c>
      <c r="P64" s="2">
        <v>0</v>
      </c>
      <c r="Q64" s="2">
        <v>1</v>
      </c>
      <c r="R64" s="2">
        <v>6</v>
      </c>
      <c r="S64" s="2"/>
      <c r="T64" s="2">
        <v>0</v>
      </c>
      <c r="U64" s="2">
        <v>0</v>
      </c>
      <c r="V64" s="2"/>
      <c r="W64" s="2">
        <v>4</v>
      </c>
      <c r="X64" s="2">
        <v>0</v>
      </c>
      <c r="Y64" s="2"/>
      <c r="Z64" s="2"/>
      <c r="AA64" s="2"/>
      <c r="AB64" s="2"/>
      <c r="AC64" s="4">
        <f>SUM(C64:AB64)</f>
        <v>18</v>
      </c>
      <c r="AD64" s="110"/>
    </row>
    <row r="65" spans="1:31" ht="35.25" customHeight="1" x14ac:dyDescent="0.25">
      <c r="A65" s="94"/>
      <c r="B65" s="1" t="s">
        <v>89</v>
      </c>
      <c r="C65" s="2">
        <v>0</v>
      </c>
      <c r="D65" s="2">
        <v>0</v>
      </c>
      <c r="E65" s="2">
        <v>0</v>
      </c>
      <c r="F65" s="2">
        <v>0</v>
      </c>
      <c r="G65" s="2"/>
      <c r="H65" s="2"/>
      <c r="I65" s="2">
        <v>0</v>
      </c>
      <c r="J65" s="2">
        <v>0</v>
      </c>
      <c r="K65" s="2">
        <v>0</v>
      </c>
      <c r="L65" s="2"/>
      <c r="M65" s="2"/>
      <c r="N65" s="2"/>
      <c r="O65" s="29">
        <v>0</v>
      </c>
      <c r="P65" s="2">
        <v>0</v>
      </c>
      <c r="Q65" s="2">
        <v>0</v>
      </c>
      <c r="R65" s="2">
        <v>0</v>
      </c>
      <c r="S65" s="2"/>
      <c r="T65" s="2">
        <v>0</v>
      </c>
      <c r="U65" s="2">
        <v>0</v>
      </c>
      <c r="V65" s="2"/>
      <c r="W65" s="2">
        <v>0</v>
      </c>
      <c r="X65" s="2">
        <v>0</v>
      </c>
      <c r="Y65" s="2"/>
      <c r="Z65" s="2"/>
      <c r="AA65" s="2"/>
      <c r="AB65" s="2"/>
      <c r="AC65" s="4">
        <f>SUM(C65:AB65)</f>
        <v>0</v>
      </c>
      <c r="AD65" s="110"/>
    </row>
    <row r="66" spans="1:31" ht="35.25" customHeight="1" x14ac:dyDescent="0.25">
      <c r="A66" s="94"/>
      <c r="B66" s="3" t="s">
        <v>90</v>
      </c>
      <c r="C66" s="8">
        <f>(C62+C63)/(C62+C63+C64+C65)*100</f>
        <v>50</v>
      </c>
      <c r="D66" s="8">
        <f t="shared" ref="D66:X66" si="59">(D62+D63)/(D62+D63+D64+D65)*100</f>
        <v>75</v>
      </c>
      <c r="E66" s="8">
        <f t="shared" si="59"/>
        <v>100</v>
      </c>
      <c r="F66" s="8">
        <f t="shared" si="59"/>
        <v>75</v>
      </c>
      <c r="G66" s="8">
        <v>0</v>
      </c>
      <c r="H66" s="8"/>
      <c r="I66" s="8">
        <f t="shared" si="59"/>
        <v>100</v>
      </c>
      <c r="J66" s="8">
        <f t="shared" si="59"/>
        <v>66.666666666666657</v>
      </c>
      <c r="K66" s="8">
        <f t="shared" si="59"/>
        <v>0</v>
      </c>
      <c r="L66" s="8"/>
      <c r="M66" s="8"/>
      <c r="N66" s="8"/>
      <c r="O66" s="8">
        <f t="shared" si="59"/>
        <v>0</v>
      </c>
      <c r="P66" s="8">
        <v>0</v>
      </c>
      <c r="Q66" s="8">
        <f t="shared" si="59"/>
        <v>50</v>
      </c>
      <c r="R66" s="8">
        <f t="shared" si="59"/>
        <v>25</v>
      </c>
      <c r="S66" s="8"/>
      <c r="T66" s="8">
        <f t="shared" si="59"/>
        <v>100</v>
      </c>
      <c r="U66" s="8">
        <f t="shared" si="59"/>
        <v>100</v>
      </c>
      <c r="V66" s="8"/>
      <c r="W66" s="8">
        <f t="shared" si="59"/>
        <v>20</v>
      </c>
      <c r="X66" s="8">
        <f t="shared" si="59"/>
        <v>100</v>
      </c>
      <c r="Y66" s="8">
        <v>0</v>
      </c>
      <c r="Z66" s="8"/>
      <c r="AA66" s="8"/>
      <c r="AB66" s="8"/>
      <c r="AC66" s="9">
        <f>(AC62+AC63)/(AC62+AC63+AC64+AC65)*100</f>
        <v>60</v>
      </c>
      <c r="AD66" s="110"/>
    </row>
    <row r="67" spans="1:31" ht="35.25" customHeight="1" x14ac:dyDescent="0.25">
      <c r="A67" s="94"/>
      <c r="B67" s="45" t="s">
        <v>91</v>
      </c>
      <c r="C67" s="63">
        <f>((C62*5)+(C63*4)+(C64*3)+(C65*2))/(C62+C63+C64+C65)</f>
        <v>3.5</v>
      </c>
      <c r="D67" s="63">
        <f t="shared" ref="D67:AC67" si="60">((D62*5)+(D63*4)+(D64*3)+(D65*2))/(D62+D63+D64+D65)</f>
        <v>3.75</v>
      </c>
      <c r="E67" s="63">
        <f t="shared" si="60"/>
        <v>4</v>
      </c>
      <c r="F67" s="63">
        <f t="shared" si="60"/>
        <v>4</v>
      </c>
      <c r="G67" s="63">
        <v>0</v>
      </c>
      <c r="H67" s="63"/>
      <c r="I67" s="63">
        <f t="shared" si="60"/>
        <v>4.5</v>
      </c>
      <c r="J67" s="63">
        <f t="shared" si="60"/>
        <v>3.6666666666666665</v>
      </c>
      <c r="K67" s="63">
        <f t="shared" si="60"/>
        <v>3</v>
      </c>
      <c r="L67" s="63"/>
      <c r="M67" s="63"/>
      <c r="N67" s="63"/>
      <c r="O67" s="63">
        <f t="shared" si="60"/>
        <v>3</v>
      </c>
      <c r="P67" s="63">
        <v>0</v>
      </c>
      <c r="Q67" s="63">
        <f t="shared" si="60"/>
        <v>3.5</v>
      </c>
      <c r="R67" s="63">
        <f t="shared" si="60"/>
        <v>3.25</v>
      </c>
      <c r="S67" s="63"/>
      <c r="T67" s="63">
        <f t="shared" si="60"/>
        <v>4</v>
      </c>
      <c r="U67" s="63">
        <f t="shared" si="60"/>
        <v>5</v>
      </c>
      <c r="V67" s="63"/>
      <c r="W67" s="63">
        <f t="shared" si="60"/>
        <v>3.2</v>
      </c>
      <c r="X67" s="63">
        <f t="shared" si="60"/>
        <v>5</v>
      </c>
      <c r="Y67" s="63">
        <v>0</v>
      </c>
      <c r="Z67" s="63"/>
      <c r="AA67" s="63"/>
      <c r="AB67" s="63"/>
      <c r="AC67" s="46">
        <f t="shared" si="60"/>
        <v>3.7111111111111112</v>
      </c>
      <c r="AD67" s="110"/>
    </row>
    <row r="68" spans="1:31" ht="35.25" customHeight="1" thickBot="1" x14ac:dyDescent="0.3">
      <c r="A68" s="94"/>
      <c r="B68" s="3" t="s">
        <v>92</v>
      </c>
      <c r="C68" s="8">
        <f>(C62+C63)/(C62+C63+C64+C65)*100</f>
        <v>50</v>
      </c>
      <c r="D68" s="8">
        <f t="shared" ref="D68:AC68" si="61">(D62+D63)/(D62+D63+D64+D65)*100</f>
        <v>75</v>
      </c>
      <c r="E68" s="8">
        <f t="shared" si="61"/>
        <v>100</v>
      </c>
      <c r="F68" s="8">
        <f t="shared" si="61"/>
        <v>75</v>
      </c>
      <c r="G68" s="8">
        <v>0</v>
      </c>
      <c r="H68" s="8"/>
      <c r="I68" s="8">
        <f t="shared" si="61"/>
        <v>100</v>
      </c>
      <c r="J68" s="8">
        <f t="shared" si="61"/>
        <v>66.666666666666657</v>
      </c>
      <c r="K68" s="8">
        <f t="shared" si="61"/>
        <v>0</v>
      </c>
      <c r="L68" s="8"/>
      <c r="M68" s="8"/>
      <c r="N68" s="8"/>
      <c r="O68" s="8">
        <f t="shared" si="61"/>
        <v>0</v>
      </c>
      <c r="P68" s="8">
        <v>0</v>
      </c>
      <c r="Q68" s="8">
        <f t="shared" si="61"/>
        <v>50</v>
      </c>
      <c r="R68" s="8">
        <f t="shared" si="61"/>
        <v>25</v>
      </c>
      <c r="S68" s="8"/>
      <c r="T68" s="8">
        <f t="shared" si="61"/>
        <v>100</v>
      </c>
      <c r="U68" s="8">
        <f t="shared" si="61"/>
        <v>100</v>
      </c>
      <c r="V68" s="8"/>
      <c r="W68" s="8">
        <f t="shared" si="61"/>
        <v>20</v>
      </c>
      <c r="X68" s="8">
        <f t="shared" si="61"/>
        <v>100</v>
      </c>
      <c r="Y68" s="8">
        <v>0</v>
      </c>
      <c r="Z68" s="8"/>
      <c r="AA68" s="8"/>
      <c r="AB68" s="8"/>
      <c r="AC68" s="9">
        <f t="shared" si="61"/>
        <v>60</v>
      </c>
      <c r="AD68" s="110"/>
    </row>
    <row r="69" spans="1:31" ht="35.25" customHeight="1" thickTop="1" x14ac:dyDescent="0.25">
      <c r="A69" s="95" t="s">
        <v>100</v>
      </c>
      <c r="B69" s="20" t="s">
        <v>93</v>
      </c>
      <c r="C69" s="21">
        <v>7</v>
      </c>
      <c r="D69" s="21">
        <v>5</v>
      </c>
      <c r="E69" s="21">
        <v>5</v>
      </c>
      <c r="F69" s="21">
        <v>1</v>
      </c>
      <c r="G69" s="21">
        <v>4</v>
      </c>
      <c r="H69" s="21">
        <v>1</v>
      </c>
      <c r="I69" s="21">
        <v>9</v>
      </c>
      <c r="J69" s="21">
        <v>1</v>
      </c>
      <c r="K69" s="21">
        <v>10</v>
      </c>
      <c r="L69" s="21">
        <v>3</v>
      </c>
      <c r="M69" s="21">
        <v>6</v>
      </c>
      <c r="N69" s="21">
        <v>6</v>
      </c>
      <c r="O69" s="31">
        <v>5</v>
      </c>
      <c r="P69" s="21">
        <v>4</v>
      </c>
      <c r="Q69" s="21">
        <v>7</v>
      </c>
      <c r="R69" s="21">
        <v>5</v>
      </c>
      <c r="S69" s="21">
        <v>10</v>
      </c>
      <c r="T69" s="21">
        <v>2</v>
      </c>
      <c r="U69" s="21">
        <v>3</v>
      </c>
      <c r="V69" s="21">
        <v>1</v>
      </c>
      <c r="W69" s="21">
        <v>2</v>
      </c>
      <c r="X69" s="21">
        <v>2</v>
      </c>
      <c r="Y69" s="21">
        <v>2</v>
      </c>
      <c r="Z69" s="21">
        <v>4</v>
      </c>
      <c r="AA69" s="21"/>
      <c r="AB69" s="21">
        <v>1</v>
      </c>
      <c r="AC69" s="15">
        <f>SUM(C69:AB69)</f>
        <v>106</v>
      </c>
      <c r="AD69" s="103" t="s">
        <v>100</v>
      </c>
      <c r="AE69">
        <f>SUM(AC69:AC72)</f>
        <v>515</v>
      </c>
    </row>
    <row r="70" spans="1:31" ht="35.25" customHeight="1" x14ac:dyDescent="0.25">
      <c r="A70" s="96"/>
      <c r="B70" s="1" t="s">
        <v>94</v>
      </c>
      <c r="C70" s="2">
        <v>25</v>
      </c>
      <c r="D70" s="2">
        <v>6</v>
      </c>
      <c r="E70" s="2">
        <v>29</v>
      </c>
      <c r="F70" s="2">
        <v>2</v>
      </c>
      <c r="G70" s="2">
        <v>19</v>
      </c>
      <c r="H70" s="2">
        <v>6</v>
      </c>
      <c r="I70" s="2">
        <v>24</v>
      </c>
      <c r="J70" s="2">
        <v>10</v>
      </c>
      <c r="K70" s="2">
        <v>7</v>
      </c>
      <c r="L70" s="2">
        <v>5</v>
      </c>
      <c r="M70" s="2">
        <v>24</v>
      </c>
      <c r="N70" s="2">
        <v>18</v>
      </c>
      <c r="O70" s="29">
        <v>7</v>
      </c>
      <c r="P70" s="2">
        <v>13</v>
      </c>
      <c r="Q70" s="2">
        <v>8</v>
      </c>
      <c r="R70" s="2">
        <v>8</v>
      </c>
      <c r="S70" s="2">
        <v>13</v>
      </c>
      <c r="T70" s="2">
        <v>2</v>
      </c>
      <c r="U70" s="2">
        <v>10</v>
      </c>
      <c r="V70" s="2">
        <v>8</v>
      </c>
      <c r="W70" s="2">
        <v>10</v>
      </c>
      <c r="X70" s="2">
        <v>13</v>
      </c>
      <c r="Y70" s="2">
        <v>7</v>
      </c>
      <c r="Z70" s="2">
        <v>5</v>
      </c>
      <c r="AA70" s="2"/>
      <c r="AB70" s="2">
        <v>2</v>
      </c>
      <c r="AC70" s="4">
        <f>SUM(C70:AB70)</f>
        <v>281</v>
      </c>
      <c r="AD70" s="104"/>
    </row>
    <row r="71" spans="1:31" ht="35.25" customHeight="1" x14ac:dyDescent="0.25">
      <c r="A71" s="96"/>
      <c r="B71" s="1" t="s">
        <v>95</v>
      </c>
      <c r="C71" s="2">
        <v>12</v>
      </c>
      <c r="D71" s="2">
        <v>0</v>
      </c>
      <c r="E71" s="2">
        <v>6</v>
      </c>
      <c r="F71" s="2">
        <v>3</v>
      </c>
      <c r="G71" s="2">
        <v>16</v>
      </c>
      <c r="H71" s="2">
        <v>16</v>
      </c>
      <c r="I71" s="2">
        <v>5</v>
      </c>
      <c r="J71" s="2">
        <v>3</v>
      </c>
      <c r="K71" s="2">
        <v>3</v>
      </c>
      <c r="L71" s="2">
        <v>3</v>
      </c>
      <c r="M71" s="2">
        <v>7</v>
      </c>
      <c r="N71" s="2">
        <v>5</v>
      </c>
      <c r="O71" s="29">
        <v>1</v>
      </c>
      <c r="P71" s="2">
        <v>8</v>
      </c>
      <c r="Q71" s="2">
        <v>2</v>
      </c>
      <c r="R71" s="2">
        <v>4</v>
      </c>
      <c r="S71" s="2">
        <v>3</v>
      </c>
      <c r="T71" s="2">
        <v>1</v>
      </c>
      <c r="U71" s="2">
        <v>6</v>
      </c>
      <c r="V71" s="2">
        <v>9</v>
      </c>
      <c r="W71" s="2">
        <v>4</v>
      </c>
      <c r="X71" s="2">
        <v>4</v>
      </c>
      <c r="Y71" s="2">
        <v>6</v>
      </c>
      <c r="Z71" s="2">
        <v>0</v>
      </c>
      <c r="AA71" s="2"/>
      <c r="AB71" s="2">
        <v>0</v>
      </c>
      <c r="AC71" s="4">
        <f>SUM(C71:AB71)</f>
        <v>127</v>
      </c>
      <c r="AD71" s="104"/>
    </row>
    <row r="72" spans="1:31" ht="35.25" customHeight="1" x14ac:dyDescent="0.25">
      <c r="A72" s="96"/>
      <c r="B72" s="1" t="s">
        <v>96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9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33">
        <v>1</v>
      </c>
      <c r="W72" s="2">
        <v>0</v>
      </c>
      <c r="X72" s="2">
        <v>0</v>
      </c>
      <c r="Y72" s="2">
        <v>0</v>
      </c>
      <c r="Z72" s="2">
        <v>0</v>
      </c>
      <c r="AA72" s="2"/>
      <c r="AB72" s="2">
        <v>0</v>
      </c>
      <c r="AC72" s="4">
        <f>SUM(C72:AB72)</f>
        <v>1</v>
      </c>
      <c r="AD72" s="104"/>
    </row>
    <row r="73" spans="1:31" ht="35.25" customHeight="1" x14ac:dyDescent="0.25">
      <c r="A73" s="96"/>
      <c r="B73" s="3" t="s">
        <v>97</v>
      </c>
      <c r="C73" s="8">
        <f>(C69+C70)/(C69+C70+C71+C72)*100</f>
        <v>72.727272727272734</v>
      </c>
      <c r="D73" s="8">
        <f t="shared" ref="D73:AC73" si="62">(D69+D70)/(D69+D70+D71+D72)*100</f>
        <v>100</v>
      </c>
      <c r="E73" s="8">
        <f t="shared" si="62"/>
        <v>85</v>
      </c>
      <c r="F73" s="8">
        <f t="shared" si="62"/>
        <v>50</v>
      </c>
      <c r="G73" s="8">
        <f t="shared" si="62"/>
        <v>58.974358974358978</v>
      </c>
      <c r="H73" s="8">
        <f t="shared" si="62"/>
        <v>30.434782608695656</v>
      </c>
      <c r="I73" s="8">
        <f t="shared" si="62"/>
        <v>86.842105263157904</v>
      </c>
      <c r="J73" s="8">
        <f t="shared" si="62"/>
        <v>78.571428571428569</v>
      </c>
      <c r="K73" s="8">
        <f t="shared" si="62"/>
        <v>85</v>
      </c>
      <c r="L73" s="8">
        <f t="shared" si="62"/>
        <v>72.727272727272734</v>
      </c>
      <c r="M73" s="8">
        <f t="shared" si="62"/>
        <v>81.081081081081081</v>
      </c>
      <c r="N73" s="8">
        <f t="shared" si="62"/>
        <v>82.758620689655174</v>
      </c>
      <c r="O73" s="8">
        <f t="shared" si="62"/>
        <v>92.307692307692307</v>
      </c>
      <c r="P73" s="8">
        <f t="shared" si="62"/>
        <v>68</v>
      </c>
      <c r="Q73" s="8">
        <f t="shared" si="62"/>
        <v>88.235294117647058</v>
      </c>
      <c r="R73" s="8">
        <f t="shared" si="62"/>
        <v>76.470588235294116</v>
      </c>
      <c r="S73" s="8">
        <f t="shared" si="62"/>
        <v>88.461538461538453</v>
      </c>
      <c r="T73" s="8">
        <f t="shared" si="62"/>
        <v>80</v>
      </c>
      <c r="U73" s="8">
        <f t="shared" si="62"/>
        <v>68.421052631578945</v>
      </c>
      <c r="V73" s="8">
        <f t="shared" si="62"/>
        <v>47.368421052631575</v>
      </c>
      <c r="W73" s="8">
        <f t="shared" si="62"/>
        <v>75</v>
      </c>
      <c r="X73" s="8">
        <f t="shared" si="62"/>
        <v>78.94736842105263</v>
      </c>
      <c r="Y73" s="8">
        <f t="shared" si="62"/>
        <v>60</v>
      </c>
      <c r="Z73" s="8">
        <f t="shared" si="62"/>
        <v>100</v>
      </c>
      <c r="AA73" s="8"/>
      <c r="AB73" s="8">
        <f t="shared" si="62"/>
        <v>100</v>
      </c>
      <c r="AC73" s="9">
        <f t="shared" si="62"/>
        <v>75.145631067961162</v>
      </c>
      <c r="AD73" s="104"/>
    </row>
    <row r="74" spans="1:31" ht="35.25" customHeight="1" x14ac:dyDescent="0.25">
      <c r="A74" s="96"/>
      <c r="B74" s="43" t="s">
        <v>98</v>
      </c>
      <c r="C74" s="64">
        <f>((C69*5)+(C70*4)+(C71*3)+(C72*2))/(C69+C70+C71+C72)</f>
        <v>3.8863636363636362</v>
      </c>
      <c r="D74" s="64">
        <f t="shared" ref="D74:AB74" si="63">((D69*5)+(D70*4)+(D71*3)+(D72*2))/(D69+D70+D71+D72)</f>
        <v>4.4545454545454541</v>
      </c>
      <c r="E74" s="64">
        <f t="shared" si="63"/>
        <v>3.9750000000000001</v>
      </c>
      <c r="F74" s="64">
        <f t="shared" si="63"/>
        <v>3.6666666666666665</v>
      </c>
      <c r="G74" s="64">
        <f t="shared" si="63"/>
        <v>3.6923076923076925</v>
      </c>
      <c r="H74" s="64">
        <f t="shared" si="63"/>
        <v>3.347826086956522</v>
      </c>
      <c r="I74" s="64">
        <f t="shared" si="63"/>
        <v>4.1052631578947372</v>
      </c>
      <c r="J74" s="64">
        <f t="shared" si="63"/>
        <v>3.8571428571428572</v>
      </c>
      <c r="K74" s="64">
        <f t="shared" si="63"/>
        <v>4.3499999999999996</v>
      </c>
      <c r="L74" s="64">
        <f t="shared" si="63"/>
        <v>4</v>
      </c>
      <c r="M74" s="64">
        <f t="shared" si="63"/>
        <v>3.9729729729729728</v>
      </c>
      <c r="N74" s="64">
        <f t="shared" si="63"/>
        <v>4.0344827586206895</v>
      </c>
      <c r="O74" s="64">
        <f t="shared" si="63"/>
        <v>4.3076923076923075</v>
      </c>
      <c r="P74" s="64">
        <f>((P69*5)+(P70*4)+(P71*3)+(P72*2))/(P69+P70+P71+P72)</f>
        <v>3.84</v>
      </c>
      <c r="Q74" s="64">
        <f t="shared" si="63"/>
        <v>4.2941176470588234</v>
      </c>
      <c r="R74" s="64">
        <f t="shared" si="63"/>
        <v>4.0588235294117645</v>
      </c>
      <c r="S74" s="64">
        <f t="shared" si="63"/>
        <v>4.2692307692307692</v>
      </c>
      <c r="T74" s="64">
        <f t="shared" si="63"/>
        <v>4.2</v>
      </c>
      <c r="U74" s="64">
        <f t="shared" si="63"/>
        <v>3.8421052631578947</v>
      </c>
      <c r="V74" s="64">
        <f t="shared" si="63"/>
        <v>3.4736842105263159</v>
      </c>
      <c r="W74" s="64">
        <f t="shared" si="63"/>
        <v>3.875</v>
      </c>
      <c r="X74" s="64">
        <f t="shared" si="63"/>
        <v>3.8947368421052633</v>
      </c>
      <c r="Y74" s="64">
        <f t="shared" si="63"/>
        <v>3.7333333333333334</v>
      </c>
      <c r="Z74" s="64">
        <f t="shared" si="63"/>
        <v>4.4444444444444446</v>
      </c>
      <c r="AA74" s="64"/>
      <c r="AB74" s="64">
        <f t="shared" si="63"/>
        <v>4.333333333333333</v>
      </c>
      <c r="AC74" s="44">
        <f t="shared" ref="AC74" si="64">((AC69*5)+(AC70*4)+(AC71*3)+(AC72*2))/(AC69+AC70+AC71+AC72)</f>
        <v>3.9553398058252429</v>
      </c>
      <c r="AD74" s="104"/>
    </row>
    <row r="75" spans="1:31" ht="35.25" customHeight="1" thickBot="1" x14ac:dyDescent="0.3">
      <c r="A75" s="96"/>
      <c r="B75" s="3" t="s">
        <v>99</v>
      </c>
      <c r="C75" s="8">
        <f>(C69+C70)/(C69+C70+C71+C72)*100</f>
        <v>72.727272727272734</v>
      </c>
      <c r="D75" s="8">
        <f t="shared" ref="D75:AB75" si="65">(D69+D70)/(D69+D70+D71+D72)*100</f>
        <v>100</v>
      </c>
      <c r="E75" s="8">
        <f t="shared" si="65"/>
        <v>85</v>
      </c>
      <c r="F75" s="8">
        <f t="shared" si="65"/>
        <v>50</v>
      </c>
      <c r="G75" s="8">
        <f t="shared" si="65"/>
        <v>58.974358974358978</v>
      </c>
      <c r="H75" s="8">
        <f t="shared" si="65"/>
        <v>30.434782608695656</v>
      </c>
      <c r="I75" s="8">
        <f t="shared" si="65"/>
        <v>86.842105263157904</v>
      </c>
      <c r="J75" s="8">
        <f t="shared" si="65"/>
        <v>78.571428571428569</v>
      </c>
      <c r="K75" s="8">
        <f t="shared" si="65"/>
        <v>85</v>
      </c>
      <c r="L75" s="8">
        <f t="shared" si="65"/>
        <v>72.727272727272734</v>
      </c>
      <c r="M75" s="8">
        <f t="shared" si="65"/>
        <v>81.081081081081081</v>
      </c>
      <c r="N75" s="8">
        <f t="shared" si="65"/>
        <v>82.758620689655174</v>
      </c>
      <c r="O75" s="8">
        <f t="shared" si="65"/>
        <v>92.307692307692307</v>
      </c>
      <c r="P75" s="8">
        <f t="shared" si="65"/>
        <v>68</v>
      </c>
      <c r="Q75" s="8">
        <f t="shared" si="65"/>
        <v>88.235294117647058</v>
      </c>
      <c r="R75" s="8">
        <f t="shared" si="65"/>
        <v>76.470588235294116</v>
      </c>
      <c r="S75" s="8">
        <f t="shared" si="65"/>
        <v>88.461538461538453</v>
      </c>
      <c r="T75" s="8">
        <f t="shared" si="65"/>
        <v>80</v>
      </c>
      <c r="U75" s="8">
        <f t="shared" si="65"/>
        <v>68.421052631578945</v>
      </c>
      <c r="V75" s="8">
        <f t="shared" si="65"/>
        <v>47.368421052631575</v>
      </c>
      <c r="W75" s="8">
        <f t="shared" si="65"/>
        <v>75</v>
      </c>
      <c r="X75" s="8">
        <f t="shared" si="65"/>
        <v>78.94736842105263</v>
      </c>
      <c r="Y75" s="8">
        <f t="shared" si="65"/>
        <v>60</v>
      </c>
      <c r="Z75" s="8">
        <f t="shared" si="65"/>
        <v>100</v>
      </c>
      <c r="AA75" s="8"/>
      <c r="AB75" s="8">
        <f t="shared" si="65"/>
        <v>100</v>
      </c>
      <c r="AC75" s="9">
        <f t="shared" ref="AC75" si="66">(AC69+AC70)/(AC69+AC70+AC71+AC72)*100</f>
        <v>75.145631067961162</v>
      </c>
      <c r="AD75" s="104"/>
    </row>
    <row r="76" spans="1:31" ht="35.25" customHeight="1" thickTop="1" x14ac:dyDescent="0.25">
      <c r="A76" s="97" t="s">
        <v>108</v>
      </c>
      <c r="B76" s="20" t="s">
        <v>101</v>
      </c>
      <c r="C76" s="21">
        <v>2</v>
      </c>
      <c r="D76" s="21">
        <v>34</v>
      </c>
      <c r="E76" s="21">
        <v>17</v>
      </c>
      <c r="F76" s="21">
        <v>6</v>
      </c>
      <c r="G76" s="21">
        <v>4</v>
      </c>
      <c r="H76" s="21">
        <v>9</v>
      </c>
      <c r="I76" s="21">
        <v>25</v>
      </c>
      <c r="J76" s="21">
        <v>20</v>
      </c>
      <c r="K76" s="21">
        <v>8</v>
      </c>
      <c r="L76" s="21">
        <v>6</v>
      </c>
      <c r="M76" s="21">
        <v>18</v>
      </c>
      <c r="N76" s="21">
        <v>8</v>
      </c>
      <c r="O76" s="31">
        <v>10</v>
      </c>
      <c r="P76" s="21">
        <v>6</v>
      </c>
      <c r="Q76" s="21">
        <v>14</v>
      </c>
      <c r="R76" s="21">
        <v>24</v>
      </c>
      <c r="S76" s="21">
        <v>11</v>
      </c>
      <c r="T76" s="21">
        <v>28</v>
      </c>
      <c r="U76" s="21">
        <v>6</v>
      </c>
      <c r="V76" s="21">
        <v>13</v>
      </c>
      <c r="W76" s="21">
        <v>4</v>
      </c>
      <c r="X76" s="21">
        <v>17</v>
      </c>
      <c r="Y76" s="21">
        <v>0</v>
      </c>
      <c r="Z76" s="21">
        <v>2</v>
      </c>
      <c r="AA76" s="21">
        <v>0</v>
      </c>
      <c r="AB76" s="21">
        <v>0</v>
      </c>
      <c r="AC76" s="15">
        <f>SUM(C76:AB76)</f>
        <v>292</v>
      </c>
      <c r="AD76" s="105" t="s">
        <v>108</v>
      </c>
      <c r="AE76">
        <f>SUM(AC76:AC79)</f>
        <v>878</v>
      </c>
    </row>
    <row r="77" spans="1:31" ht="35.25" customHeight="1" x14ac:dyDescent="0.25">
      <c r="A77" s="98"/>
      <c r="B77" s="1" t="s">
        <v>102</v>
      </c>
      <c r="C77" s="2">
        <v>9</v>
      </c>
      <c r="D77" s="2">
        <v>38</v>
      </c>
      <c r="E77" s="2">
        <v>19</v>
      </c>
      <c r="F77" s="2">
        <v>20</v>
      </c>
      <c r="G77" s="2">
        <v>12</v>
      </c>
      <c r="H77" s="2">
        <v>24</v>
      </c>
      <c r="I77" s="2">
        <v>17</v>
      </c>
      <c r="J77" s="2">
        <v>25</v>
      </c>
      <c r="K77" s="2">
        <v>23</v>
      </c>
      <c r="L77" s="2">
        <v>14</v>
      </c>
      <c r="M77" s="2">
        <v>14</v>
      </c>
      <c r="N77" s="2">
        <v>16</v>
      </c>
      <c r="O77" s="29">
        <v>17</v>
      </c>
      <c r="P77" s="2">
        <v>10</v>
      </c>
      <c r="Q77" s="2">
        <v>19</v>
      </c>
      <c r="R77" s="2">
        <v>28</v>
      </c>
      <c r="S77" s="2">
        <v>10</v>
      </c>
      <c r="T77" s="2">
        <v>16</v>
      </c>
      <c r="U77" s="2">
        <v>11</v>
      </c>
      <c r="V77" s="2">
        <v>6</v>
      </c>
      <c r="W77" s="2">
        <v>6</v>
      </c>
      <c r="X77" s="2">
        <v>22</v>
      </c>
      <c r="Y77" s="2">
        <v>3</v>
      </c>
      <c r="Z77" s="2">
        <v>2</v>
      </c>
      <c r="AA77" s="2">
        <v>0</v>
      </c>
      <c r="AB77" s="2">
        <v>4</v>
      </c>
      <c r="AC77" s="4">
        <f>SUM(C77:AB77)</f>
        <v>385</v>
      </c>
      <c r="AD77" s="106"/>
    </row>
    <row r="78" spans="1:31" ht="35.25" customHeight="1" x14ac:dyDescent="0.25">
      <c r="A78" s="98"/>
      <c r="B78" s="1" t="s">
        <v>103</v>
      </c>
      <c r="C78" s="2">
        <v>1</v>
      </c>
      <c r="D78" s="2">
        <v>7</v>
      </c>
      <c r="E78" s="2">
        <v>4</v>
      </c>
      <c r="F78" s="2">
        <v>8</v>
      </c>
      <c r="G78" s="2">
        <v>8</v>
      </c>
      <c r="H78" s="2">
        <v>15</v>
      </c>
      <c r="I78" s="2">
        <v>8</v>
      </c>
      <c r="J78" s="2">
        <v>8</v>
      </c>
      <c r="K78" s="2">
        <v>0</v>
      </c>
      <c r="L78" s="2">
        <v>6</v>
      </c>
      <c r="M78" s="2">
        <v>2</v>
      </c>
      <c r="N78" s="2">
        <v>13</v>
      </c>
      <c r="O78" s="29">
        <v>11</v>
      </c>
      <c r="P78" s="2">
        <v>6</v>
      </c>
      <c r="Q78" s="2">
        <v>14</v>
      </c>
      <c r="R78" s="2">
        <v>10</v>
      </c>
      <c r="S78" s="2">
        <v>9</v>
      </c>
      <c r="T78" s="2">
        <v>25</v>
      </c>
      <c r="U78" s="2">
        <v>3</v>
      </c>
      <c r="V78" s="2">
        <v>8</v>
      </c>
      <c r="W78" s="2">
        <v>1</v>
      </c>
      <c r="X78" s="2">
        <v>22</v>
      </c>
      <c r="Y78" s="2">
        <v>3</v>
      </c>
      <c r="Z78" s="2">
        <v>0</v>
      </c>
      <c r="AA78" s="2">
        <v>2</v>
      </c>
      <c r="AB78" s="2">
        <v>3</v>
      </c>
      <c r="AC78" s="4">
        <f>SUM(C78:AB78)</f>
        <v>197</v>
      </c>
      <c r="AD78" s="106"/>
    </row>
    <row r="79" spans="1:31" ht="35.25" customHeight="1" x14ac:dyDescent="0.25">
      <c r="A79" s="98"/>
      <c r="B79" s="1" t="s">
        <v>104</v>
      </c>
      <c r="C79" s="2">
        <v>0</v>
      </c>
      <c r="D79" s="69">
        <v>0</v>
      </c>
      <c r="E79" s="33">
        <v>1</v>
      </c>
      <c r="F79" s="2">
        <v>0</v>
      </c>
      <c r="G79" s="69">
        <v>0</v>
      </c>
      <c r="H79" s="69">
        <v>0</v>
      </c>
      <c r="I79" s="69">
        <v>0</v>
      </c>
      <c r="J79" s="69">
        <v>0</v>
      </c>
      <c r="K79" s="69">
        <v>0</v>
      </c>
      <c r="L79" s="69">
        <v>0</v>
      </c>
      <c r="M79" s="2">
        <v>0</v>
      </c>
      <c r="N79" s="69">
        <v>0</v>
      </c>
      <c r="O79" s="70">
        <v>0</v>
      </c>
      <c r="P79" s="2">
        <v>0</v>
      </c>
      <c r="Q79" s="2">
        <v>0</v>
      </c>
      <c r="R79" s="33">
        <v>1</v>
      </c>
      <c r="S79" s="2">
        <v>0</v>
      </c>
      <c r="T79" s="33">
        <v>2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69">
        <v>0</v>
      </c>
      <c r="AC79" s="4">
        <f>SUM(C79:AB79)</f>
        <v>4</v>
      </c>
      <c r="AD79" s="106"/>
    </row>
    <row r="80" spans="1:31" ht="35.25" customHeight="1" x14ac:dyDescent="0.25">
      <c r="A80" s="98"/>
      <c r="B80" s="3" t="s">
        <v>105</v>
      </c>
      <c r="C80" s="8">
        <f>(C76+C77)/(C76+C77+C78+C79)*100</f>
        <v>91.666666666666657</v>
      </c>
      <c r="D80" s="8">
        <f t="shared" ref="D80:AC80" si="67">(D76+D77)/(D76+D77+D78+D79)*100</f>
        <v>91.139240506329116</v>
      </c>
      <c r="E80" s="8">
        <f t="shared" si="67"/>
        <v>87.804878048780495</v>
      </c>
      <c r="F80" s="8">
        <f t="shared" si="67"/>
        <v>76.470588235294116</v>
      </c>
      <c r="G80" s="8">
        <f t="shared" si="67"/>
        <v>66.666666666666657</v>
      </c>
      <c r="H80" s="8">
        <f t="shared" si="67"/>
        <v>68.75</v>
      </c>
      <c r="I80" s="8">
        <f t="shared" si="67"/>
        <v>84</v>
      </c>
      <c r="J80" s="8">
        <f t="shared" si="67"/>
        <v>84.905660377358487</v>
      </c>
      <c r="K80" s="8">
        <f t="shared" si="67"/>
        <v>100</v>
      </c>
      <c r="L80" s="8">
        <f t="shared" si="67"/>
        <v>76.923076923076934</v>
      </c>
      <c r="M80" s="8">
        <f t="shared" si="67"/>
        <v>94.117647058823522</v>
      </c>
      <c r="N80" s="8">
        <f t="shared" si="67"/>
        <v>64.86486486486487</v>
      </c>
      <c r="O80" s="8">
        <f t="shared" si="67"/>
        <v>71.05263157894737</v>
      </c>
      <c r="P80" s="8">
        <f t="shared" si="67"/>
        <v>72.727272727272734</v>
      </c>
      <c r="Q80" s="8">
        <f t="shared" si="67"/>
        <v>70.212765957446805</v>
      </c>
      <c r="R80" s="8">
        <f t="shared" si="67"/>
        <v>82.539682539682531</v>
      </c>
      <c r="S80" s="8">
        <f t="shared" si="67"/>
        <v>70</v>
      </c>
      <c r="T80" s="8">
        <f t="shared" si="67"/>
        <v>61.971830985915489</v>
      </c>
      <c r="U80" s="8">
        <f t="shared" si="67"/>
        <v>85</v>
      </c>
      <c r="V80" s="8">
        <f t="shared" si="67"/>
        <v>70.370370370370367</v>
      </c>
      <c r="W80" s="8">
        <f t="shared" ref="W80" si="68">(W76+W77)/(W76+W77+W78+W79)*100</f>
        <v>90.909090909090907</v>
      </c>
      <c r="X80" s="8">
        <f t="shared" si="67"/>
        <v>63.934426229508205</v>
      </c>
      <c r="Y80" s="8">
        <f t="shared" si="67"/>
        <v>50</v>
      </c>
      <c r="Z80" s="8">
        <f t="shared" si="67"/>
        <v>100</v>
      </c>
      <c r="AA80" s="8">
        <f t="shared" si="67"/>
        <v>0</v>
      </c>
      <c r="AB80" s="8">
        <f t="shared" si="67"/>
        <v>57.142857142857139</v>
      </c>
      <c r="AC80" s="9">
        <f t="shared" si="67"/>
        <v>77.107061503416858</v>
      </c>
      <c r="AD80" s="106"/>
    </row>
    <row r="81" spans="1:31" ht="35.25" customHeight="1" x14ac:dyDescent="0.25">
      <c r="A81" s="98"/>
      <c r="B81" s="38" t="s">
        <v>106</v>
      </c>
      <c r="C81" s="58">
        <f>((C76*5)+(C77*4)+(C78*3)+(C79*2))/(C76+C77+C78+C79)</f>
        <v>4.083333333333333</v>
      </c>
      <c r="D81" s="58">
        <f t="shared" ref="D81:AC81" si="69">((D76*5)+(D77*4)+(D78*3)+(D79*2))/(D76+D77+D78+D79)</f>
        <v>4.3417721518987342</v>
      </c>
      <c r="E81" s="58">
        <f t="shared" si="69"/>
        <v>4.2682926829268295</v>
      </c>
      <c r="F81" s="58">
        <f t="shared" si="69"/>
        <v>3.9411764705882355</v>
      </c>
      <c r="G81" s="58">
        <f t="shared" si="69"/>
        <v>3.8333333333333335</v>
      </c>
      <c r="H81" s="58">
        <f t="shared" si="69"/>
        <v>3.875</v>
      </c>
      <c r="I81" s="58">
        <f t="shared" si="69"/>
        <v>4.34</v>
      </c>
      <c r="J81" s="58">
        <f t="shared" si="69"/>
        <v>4.2264150943396226</v>
      </c>
      <c r="K81" s="58">
        <f t="shared" si="69"/>
        <v>4.258064516129032</v>
      </c>
      <c r="L81" s="58">
        <f t="shared" si="69"/>
        <v>4</v>
      </c>
      <c r="M81" s="58">
        <f t="shared" si="69"/>
        <v>4.4705882352941178</v>
      </c>
      <c r="N81" s="58">
        <f t="shared" si="69"/>
        <v>3.8648648648648649</v>
      </c>
      <c r="O81" s="58">
        <f t="shared" si="69"/>
        <v>3.9736842105263159</v>
      </c>
      <c r="P81" s="58">
        <f t="shared" si="69"/>
        <v>4</v>
      </c>
      <c r="Q81" s="58">
        <f t="shared" si="69"/>
        <v>4</v>
      </c>
      <c r="R81" s="58">
        <f t="shared" si="69"/>
        <v>4.1904761904761907</v>
      </c>
      <c r="S81" s="58">
        <f t="shared" si="69"/>
        <v>4.0666666666666664</v>
      </c>
      <c r="T81" s="58">
        <f t="shared" si="69"/>
        <v>3.9859154929577465</v>
      </c>
      <c r="U81" s="58">
        <f t="shared" si="69"/>
        <v>4.1500000000000004</v>
      </c>
      <c r="V81" s="58">
        <f t="shared" si="69"/>
        <v>4.1851851851851851</v>
      </c>
      <c r="W81" s="58">
        <f t="shared" ref="W81" si="70">((W76*5)+(W77*4)+(W78*3)+(W79*2))/(W76+W77+W78+W79)</f>
        <v>4.2727272727272725</v>
      </c>
      <c r="X81" s="58">
        <f t="shared" si="69"/>
        <v>3.918032786885246</v>
      </c>
      <c r="Y81" s="58">
        <f t="shared" si="69"/>
        <v>3.5</v>
      </c>
      <c r="Z81" s="58">
        <f t="shared" si="69"/>
        <v>4.5</v>
      </c>
      <c r="AA81" s="58">
        <f t="shared" si="69"/>
        <v>3</v>
      </c>
      <c r="AB81" s="58">
        <f t="shared" si="69"/>
        <v>3.5714285714285716</v>
      </c>
      <c r="AC81" s="40">
        <f t="shared" si="69"/>
        <v>4.0990888382687931</v>
      </c>
      <c r="AD81" s="106"/>
    </row>
    <row r="82" spans="1:31" ht="35.25" customHeight="1" thickBot="1" x14ac:dyDescent="0.3">
      <c r="A82" s="98"/>
      <c r="B82" s="3" t="s">
        <v>107</v>
      </c>
      <c r="C82" s="8">
        <f>(C76+C77)/(C76+C77+C78+C79)*100</f>
        <v>91.666666666666657</v>
      </c>
      <c r="D82" s="8">
        <f t="shared" ref="D82:AC82" si="71">(D76+D77)/(D76+D77+D78+D79)*100</f>
        <v>91.139240506329116</v>
      </c>
      <c r="E82" s="8">
        <f t="shared" si="71"/>
        <v>87.804878048780495</v>
      </c>
      <c r="F82" s="8">
        <f t="shared" si="71"/>
        <v>76.470588235294116</v>
      </c>
      <c r="G82" s="8">
        <f t="shared" si="71"/>
        <v>66.666666666666657</v>
      </c>
      <c r="H82" s="8">
        <f t="shared" si="71"/>
        <v>68.75</v>
      </c>
      <c r="I82" s="8">
        <f t="shared" si="71"/>
        <v>84</v>
      </c>
      <c r="J82" s="8">
        <f t="shared" si="71"/>
        <v>84.905660377358487</v>
      </c>
      <c r="K82" s="8">
        <f t="shared" si="71"/>
        <v>100</v>
      </c>
      <c r="L82" s="8">
        <f t="shared" si="71"/>
        <v>76.923076923076934</v>
      </c>
      <c r="M82" s="8">
        <f t="shared" si="71"/>
        <v>94.117647058823522</v>
      </c>
      <c r="N82" s="8">
        <f t="shared" si="71"/>
        <v>64.86486486486487</v>
      </c>
      <c r="O82" s="8">
        <f t="shared" si="71"/>
        <v>71.05263157894737</v>
      </c>
      <c r="P82" s="8">
        <f t="shared" si="71"/>
        <v>72.727272727272734</v>
      </c>
      <c r="Q82" s="8">
        <f t="shared" si="71"/>
        <v>70.212765957446805</v>
      </c>
      <c r="R82" s="8">
        <f t="shared" si="71"/>
        <v>82.539682539682531</v>
      </c>
      <c r="S82" s="8">
        <f t="shared" si="71"/>
        <v>70</v>
      </c>
      <c r="T82" s="8">
        <f t="shared" si="71"/>
        <v>61.971830985915489</v>
      </c>
      <c r="U82" s="8">
        <f t="shared" si="71"/>
        <v>85</v>
      </c>
      <c r="V82" s="8">
        <f t="shared" si="71"/>
        <v>70.370370370370367</v>
      </c>
      <c r="W82" s="8">
        <f t="shared" ref="W82" si="72">(W76+W77)/(W76+W77+W78+W79)*100</f>
        <v>90.909090909090907</v>
      </c>
      <c r="X82" s="8">
        <f t="shared" si="71"/>
        <v>63.934426229508205</v>
      </c>
      <c r="Y82" s="8">
        <f t="shared" si="71"/>
        <v>50</v>
      </c>
      <c r="Z82" s="8">
        <f t="shared" si="71"/>
        <v>100</v>
      </c>
      <c r="AA82" s="8">
        <f t="shared" si="71"/>
        <v>0</v>
      </c>
      <c r="AB82" s="8">
        <f t="shared" si="71"/>
        <v>57.142857142857139</v>
      </c>
      <c r="AC82" s="9">
        <f t="shared" si="71"/>
        <v>77.107061503416858</v>
      </c>
      <c r="AD82" s="106"/>
    </row>
    <row r="83" spans="1:31" ht="36.75" customHeight="1" thickTop="1" x14ac:dyDescent="0.25">
      <c r="A83" s="79" t="s">
        <v>109</v>
      </c>
      <c r="B83" s="20" t="s">
        <v>101</v>
      </c>
      <c r="C83" s="21">
        <v>1</v>
      </c>
      <c r="D83" s="21">
        <v>11</v>
      </c>
      <c r="E83" s="21">
        <v>5</v>
      </c>
      <c r="F83" s="21">
        <v>1</v>
      </c>
      <c r="G83" s="21">
        <v>3</v>
      </c>
      <c r="H83" s="21"/>
      <c r="I83" s="21">
        <v>6</v>
      </c>
      <c r="J83" s="21">
        <v>1</v>
      </c>
      <c r="K83" s="21">
        <v>2</v>
      </c>
      <c r="L83" s="21">
        <v>0</v>
      </c>
      <c r="M83" s="21">
        <v>0</v>
      </c>
      <c r="N83" s="21">
        <v>2</v>
      </c>
      <c r="O83" s="31">
        <v>0</v>
      </c>
      <c r="P83" s="21">
        <v>1</v>
      </c>
      <c r="Q83" s="21">
        <v>1</v>
      </c>
      <c r="R83" s="21">
        <v>6</v>
      </c>
      <c r="S83" s="21">
        <v>4</v>
      </c>
      <c r="T83" s="21">
        <v>3</v>
      </c>
      <c r="U83" s="21">
        <v>1</v>
      </c>
      <c r="V83" s="21"/>
      <c r="W83" s="21">
        <v>1</v>
      </c>
      <c r="X83" s="21">
        <v>2</v>
      </c>
      <c r="Y83" s="21"/>
      <c r="Z83" s="21">
        <v>1</v>
      </c>
      <c r="AA83" s="21"/>
      <c r="AB83" s="21"/>
      <c r="AC83" s="15">
        <f>SUM(C83:AB83)</f>
        <v>52</v>
      </c>
      <c r="AD83" s="107" t="s">
        <v>109</v>
      </c>
      <c r="AE83">
        <f>SUM(AC83:AC86)</f>
        <v>75</v>
      </c>
    </row>
    <row r="84" spans="1:31" ht="36.75" customHeight="1" x14ac:dyDescent="0.25">
      <c r="A84" s="80"/>
      <c r="B84" s="1" t="s">
        <v>102</v>
      </c>
      <c r="C84" s="2">
        <v>1</v>
      </c>
      <c r="D84" s="2">
        <v>1</v>
      </c>
      <c r="E84" s="2">
        <v>2</v>
      </c>
      <c r="F84" s="2">
        <v>1</v>
      </c>
      <c r="G84" s="2">
        <v>1</v>
      </c>
      <c r="H84" s="2"/>
      <c r="I84" s="2">
        <v>0</v>
      </c>
      <c r="J84" s="2">
        <v>1</v>
      </c>
      <c r="K84" s="2">
        <v>1</v>
      </c>
      <c r="L84" s="2">
        <v>0</v>
      </c>
      <c r="M84" s="2">
        <v>1</v>
      </c>
      <c r="N84" s="2">
        <v>0</v>
      </c>
      <c r="O84" s="29">
        <v>0</v>
      </c>
      <c r="P84" s="2">
        <v>0</v>
      </c>
      <c r="Q84" s="2">
        <v>0</v>
      </c>
      <c r="R84" s="2">
        <v>3</v>
      </c>
      <c r="S84" s="2">
        <v>1</v>
      </c>
      <c r="T84" s="2">
        <v>1</v>
      </c>
      <c r="U84" s="2">
        <v>0</v>
      </c>
      <c r="V84" s="2"/>
      <c r="W84" s="2">
        <v>0</v>
      </c>
      <c r="X84" s="2">
        <v>1</v>
      </c>
      <c r="Y84" s="2"/>
      <c r="Z84" s="2">
        <v>0</v>
      </c>
      <c r="AA84" s="2"/>
      <c r="AB84" s="2"/>
      <c r="AC84" s="4">
        <f>SUM(C84:AB84)</f>
        <v>15</v>
      </c>
      <c r="AD84" s="108"/>
    </row>
    <row r="85" spans="1:31" ht="36.75" customHeight="1" x14ac:dyDescent="0.25">
      <c r="A85" s="80"/>
      <c r="B85" s="1" t="s">
        <v>103</v>
      </c>
      <c r="C85" s="2">
        <v>0</v>
      </c>
      <c r="D85" s="2">
        <v>0</v>
      </c>
      <c r="E85" s="2">
        <v>0</v>
      </c>
      <c r="F85" s="2">
        <v>1</v>
      </c>
      <c r="G85" s="2">
        <v>0</v>
      </c>
      <c r="H85" s="2"/>
      <c r="I85" s="2">
        <v>0</v>
      </c>
      <c r="J85" s="2">
        <v>0</v>
      </c>
      <c r="K85" s="2">
        <v>0</v>
      </c>
      <c r="L85" s="2">
        <v>2</v>
      </c>
      <c r="M85" s="2">
        <v>0</v>
      </c>
      <c r="N85" s="2">
        <v>0</v>
      </c>
      <c r="O85" s="29">
        <v>1</v>
      </c>
      <c r="P85" s="2">
        <v>0</v>
      </c>
      <c r="Q85" s="2">
        <v>1</v>
      </c>
      <c r="R85" s="2">
        <v>2</v>
      </c>
      <c r="S85" s="2">
        <v>0</v>
      </c>
      <c r="T85" s="2">
        <v>0</v>
      </c>
      <c r="U85" s="2">
        <v>0</v>
      </c>
      <c r="V85" s="2"/>
      <c r="W85" s="2">
        <v>0</v>
      </c>
      <c r="X85" s="2">
        <v>1</v>
      </c>
      <c r="Y85" s="2"/>
      <c r="Z85" s="2">
        <v>0</v>
      </c>
      <c r="AA85" s="2"/>
      <c r="AB85" s="2"/>
      <c r="AC85" s="4">
        <f>SUM(C85:AB85)</f>
        <v>8</v>
      </c>
      <c r="AD85" s="108"/>
    </row>
    <row r="86" spans="1:31" ht="36.75" customHeight="1" x14ac:dyDescent="0.25">
      <c r="A86" s="80"/>
      <c r="B86" s="1" t="s">
        <v>104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/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9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/>
      <c r="W86" s="2">
        <v>0</v>
      </c>
      <c r="X86" s="2">
        <v>0</v>
      </c>
      <c r="Y86" s="2"/>
      <c r="Z86" s="2">
        <v>0</v>
      </c>
      <c r="AA86" s="2"/>
      <c r="AB86" s="2"/>
      <c r="AC86" s="4">
        <f>SUM(C86:AB86)</f>
        <v>0</v>
      </c>
      <c r="AD86" s="108"/>
    </row>
    <row r="87" spans="1:31" s="30" customFormat="1" ht="39.75" customHeight="1" x14ac:dyDescent="0.25">
      <c r="A87" s="80"/>
      <c r="B87" s="3" t="s">
        <v>105</v>
      </c>
      <c r="C87" s="8">
        <f>(C83+C84)/(C83+C84+C85+C86)*100</f>
        <v>100</v>
      </c>
      <c r="D87" s="8">
        <f t="shared" ref="D87:AC87" si="73">(D83+D84)/(D83+D84+D85+D86)*100</f>
        <v>100</v>
      </c>
      <c r="E87" s="8">
        <f t="shared" si="73"/>
        <v>100</v>
      </c>
      <c r="F87" s="8">
        <f t="shared" si="73"/>
        <v>66.666666666666657</v>
      </c>
      <c r="G87" s="8">
        <f t="shared" si="73"/>
        <v>100</v>
      </c>
      <c r="H87" s="8"/>
      <c r="I87" s="8">
        <f t="shared" si="73"/>
        <v>100</v>
      </c>
      <c r="J87" s="8">
        <f t="shared" si="73"/>
        <v>100</v>
      </c>
      <c r="K87" s="8">
        <f t="shared" si="73"/>
        <v>100</v>
      </c>
      <c r="L87" s="8">
        <f t="shared" si="73"/>
        <v>0</v>
      </c>
      <c r="M87" s="8">
        <f t="shared" si="73"/>
        <v>100</v>
      </c>
      <c r="N87" s="8">
        <f t="shared" si="73"/>
        <v>100</v>
      </c>
      <c r="O87" s="8">
        <f t="shared" si="73"/>
        <v>0</v>
      </c>
      <c r="P87" s="8">
        <f t="shared" si="73"/>
        <v>100</v>
      </c>
      <c r="Q87" s="8">
        <f t="shared" si="73"/>
        <v>50</v>
      </c>
      <c r="R87" s="8">
        <f t="shared" si="73"/>
        <v>81.818181818181827</v>
      </c>
      <c r="S87" s="8">
        <f t="shared" si="73"/>
        <v>100</v>
      </c>
      <c r="T87" s="8">
        <f t="shared" si="73"/>
        <v>100</v>
      </c>
      <c r="U87" s="8">
        <f t="shared" si="73"/>
        <v>100</v>
      </c>
      <c r="V87" s="8"/>
      <c r="W87" s="8">
        <f t="shared" si="73"/>
        <v>100</v>
      </c>
      <c r="X87" s="8">
        <f t="shared" si="73"/>
        <v>75</v>
      </c>
      <c r="Y87" s="8"/>
      <c r="Z87" s="8">
        <v>0</v>
      </c>
      <c r="AA87" s="8"/>
      <c r="AB87" s="8"/>
      <c r="AC87" s="35">
        <f t="shared" si="73"/>
        <v>89.333333333333329</v>
      </c>
      <c r="AD87" s="108"/>
    </row>
    <row r="88" spans="1:31" s="30" customFormat="1" ht="26.25" customHeight="1" x14ac:dyDescent="0.25">
      <c r="A88" s="80"/>
      <c r="B88" s="41" t="s">
        <v>106</v>
      </c>
      <c r="C88" s="65">
        <f>((C83*5)+(C84*4)+(C85*3)+(C86*2))/(C83+C84+C85+C86)</f>
        <v>4.5</v>
      </c>
      <c r="D88" s="65">
        <f t="shared" ref="D88:AC88" si="74">((D83*5)+(D84*4)+(D85*3)+(D86*2))/(D83+D84+D85+D86)</f>
        <v>4.916666666666667</v>
      </c>
      <c r="E88" s="65">
        <f t="shared" si="74"/>
        <v>4.7142857142857144</v>
      </c>
      <c r="F88" s="65">
        <f t="shared" si="74"/>
        <v>4</v>
      </c>
      <c r="G88" s="65">
        <f t="shared" si="74"/>
        <v>4.75</v>
      </c>
      <c r="H88" s="65"/>
      <c r="I88" s="65">
        <f t="shared" si="74"/>
        <v>5</v>
      </c>
      <c r="J88" s="65">
        <f t="shared" si="74"/>
        <v>4.5</v>
      </c>
      <c r="K88" s="65">
        <f t="shared" si="74"/>
        <v>4.666666666666667</v>
      </c>
      <c r="L88" s="65">
        <f t="shared" ref="L88" si="75">((L83*5)+(L84*4)+(L85*3)+(L86*2))/(L83+L84+L85+L86)</f>
        <v>3</v>
      </c>
      <c r="M88" s="65">
        <f t="shared" si="74"/>
        <v>4</v>
      </c>
      <c r="N88" s="65">
        <f t="shared" si="74"/>
        <v>5</v>
      </c>
      <c r="O88" s="65">
        <f t="shared" si="74"/>
        <v>3</v>
      </c>
      <c r="P88" s="65">
        <f t="shared" si="74"/>
        <v>5</v>
      </c>
      <c r="Q88" s="65">
        <f t="shared" si="74"/>
        <v>4</v>
      </c>
      <c r="R88" s="65">
        <f t="shared" si="74"/>
        <v>4.3636363636363633</v>
      </c>
      <c r="S88" s="65">
        <f t="shared" si="74"/>
        <v>4.8</v>
      </c>
      <c r="T88" s="65">
        <f t="shared" si="74"/>
        <v>4.75</v>
      </c>
      <c r="U88" s="65">
        <f t="shared" si="74"/>
        <v>5</v>
      </c>
      <c r="V88" s="65"/>
      <c r="W88" s="65">
        <f t="shared" si="74"/>
        <v>5</v>
      </c>
      <c r="X88" s="65">
        <f t="shared" si="74"/>
        <v>4.25</v>
      </c>
      <c r="Y88" s="65"/>
      <c r="Z88" s="65">
        <v>0</v>
      </c>
      <c r="AA88" s="65"/>
      <c r="AB88" s="65"/>
      <c r="AC88" s="42">
        <f t="shared" si="74"/>
        <v>4.5866666666666669</v>
      </c>
      <c r="AD88" s="108"/>
    </row>
    <row r="89" spans="1:31" s="30" customFormat="1" ht="28.5" customHeight="1" thickBot="1" x14ac:dyDescent="0.3">
      <c r="A89" s="80"/>
      <c r="B89" s="3" t="s">
        <v>107</v>
      </c>
      <c r="C89" s="8">
        <f>(C83+C84)/(C83+C84+C85+C86)*100</f>
        <v>100</v>
      </c>
      <c r="D89" s="8">
        <f t="shared" ref="D89:AC89" si="76">(D83+D84)/(D83+D84+D85+D86)*100</f>
        <v>100</v>
      </c>
      <c r="E89" s="8">
        <f t="shared" si="76"/>
        <v>100</v>
      </c>
      <c r="F89" s="8">
        <f t="shared" si="76"/>
        <v>66.666666666666657</v>
      </c>
      <c r="G89" s="8">
        <f t="shared" si="76"/>
        <v>100</v>
      </c>
      <c r="H89" s="8"/>
      <c r="I89" s="8">
        <f t="shared" si="76"/>
        <v>100</v>
      </c>
      <c r="J89" s="8">
        <f t="shared" si="76"/>
        <v>100</v>
      </c>
      <c r="K89" s="8">
        <f t="shared" si="76"/>
        <v>100</v>
      </c>
      <c r="L89" s="8">
        <f t="shared" ref="L89" si="77">(L83+L84)/(L83+L84+L85+L86)*100</f>
        <v>0</v>
      </c>
      <c r="M89" s="8">
        <f t="shared" si="76"/>
        <v>100</v>
      </c>
      <c r="N89" s="8">
        <f t="shared" si="76"/>
        <v>100</v>
      </c>
      <c r="O89" s="8">
        <f t="shared" si="76"/>
        <v>0</v>
      </c>
      <c r="P89" s="8">
        <f t="shared" si="76"/>
        <v>100</v>
      </c>
      <c r="Q89" s="8">
        <f t="shared" si="76"/>
        <v>50</v>
      </c>
      <c r="R89" s="8">
        <f t="shared" si="76"/>
        <v>81.818181818181827</v>
      </c>
      <c r="S89" s="8">
        <f t="shared" si="76"/>
        <v>100</v>
      </c>
      <c r="T89" s="8">
        <f t="shared" si="76"/>
        <v>100</v>
      </c>
      <c r="U89" s="8">
        <f t="shared" si="76"/>
        <v>100</v>
      </c>
      <c r="V89" s="8"/>
      <c r="W89" s="8">
        <f t="shared" si="76"/>
        <v>100</v>
      </c>
      <c r="X89" s="8">
        <f t="shared" si="76"/>
        <v>75</v>
      </c>
      <c r="Y89" s="8"/>
      <c r="Z89" s="8">
        <v>0</v>
      </c>
      <c r="AA89" s="8"/>
      <c r="AB89" s="8"/>
      <c r="AC89" s="35">
        <f t="shared" si="76"/>
        <v>89.333333333333329</v>
      </c>
      <c r="AD89" s="108"/>
    </row>
    <row r="90" spans="1:31" ht="21" thickBot="1" x14ac:dyDescent="0.3">
      <c r="A90" s="75" t="s">
        <v>10</v>
      </c>
      <c r="B90" s="76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36">
        <f>SUM(C90:AB90)</f>
        <v>0</v>
      </c>
      <c r="AD90" s="37"/>
    </row>
  </sheetData>
  <mergeCells count="30">
    <mergeCell ref="AD41:AD47"/>
    <mergeCell ref="AD6:AD12"/>
    <mergeCell ref="AD13:AD19"/>
    <mergeCell ref="AD20:AD26"/>
    <mergeCell ref="AD27:AD33"/>
    <mergeCell ref="AD34:AD40"/>
    <mergeCell ref="AD48:AD54"/>
    <mergeCell ref="AD55:AD61"/>
    <mergeCell ref="AD69:AD75"/>
    <mergeCell ref="AD76:AD82"/>
    <mergeCell ref="AD83:AD89"/>
    <mergeCell ref="AD62:AD68"/>
    <mergeCell ref="A90:B90"/>
    <mergeCell ref="A6:A12"/>
    <mergeCell ref="A83:A89"/>
    <mergeCell ref="A20:A26"/>
    <mergeCell ref="A27:A33"/>
    <mergeCell ref="A34:A40"/>
    <mergeCell ref="A41:A47"/>
    <mergeCell ref="A48:A54"/>
    <mergeCell ref="A55:A61"/>
    <mergeCell ref="A13:A19"/>
    <mergeCell ref="A62:A68"/>
    <mergeCell ref="A69:A75"/>
    <mergeCell ref="A76:A82"/>
    <mergeCell ref="A1:B1"/>
    <mergeCell ref="A2:B2"/>
    <mergeCell ref="A3:B3"/>
    <mergeCell ref="A4:B4"/>
    <mergeCell ref="A5:B5"/>
  </mergeCells>
  <phoneticPr fontId="8" type="noConversion"/>
  <pageMargins left="0.7" right="0.7" top="0.75" bottom="0.75" header="0.3" footer="0.3"/>
  <pageSetup paperSize="9" scale="59" fitToWidth="0" orientation="landscape" r:id="rId1"/>
  <colBreaks count="2" manualBreakCount="2">
    <brk id="12" max="22" man="1"/>
    <brk id="29" max="23" man="1"/>
  </colBreaks>
  <ignoredErrors>
    <ignoredError sqref="M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2023-09-05T09:15:19Z</dcterms:modified>
</cp:coreProperties>
</file>